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885" windowWidth="7320" windowHeight="5685" tabRatio="907" activeTab="0"/>
  </bookViews>
  <sheets>
    <sheet name="Coordonnées et guide" sheetId="1" r:id="rId1"/>
    <sheet name="LIVRE" sheetId="2" r:id="rId2"/>
    <sheet name="BILAN" sheetId="3" r:id="rId3"/>
    <sheet name="Rapprochement bancaire" sheetId="4" state="hidden" r:id="rId4"/>
    <sheet name="Gestion analytique de projets " sheetId="5" r:id="rId5"/>
    <sheet name="modèle &quot;pièce justificative&quot;" sheetId="6" r:id="rId6"/>
    <sheet name="608 Inventaire biens durables" sheetId="7" r:id="rId7"/>
  </sheets>
  <externalReferences>
    <externalReference r:id="rId10"/>
  </externalReferences>
  <definedNames>
    <definedName name="achats_cessions" localSheetId="1">'LIVRE'!$V$316</definedName>
    <definedName name="affiche_bilan_der_opér">'LIVRE'!$A$6:$AB$6</definedName>
    <definedName name="assurance" localSheetId="4">'[1]LIVRE'!#REF!</definedName>
    <definedName name="assurance">'LIVRE'!#REF!</definedName>
    <definedName name="autres_charges" localSheetId="1">'LIVRE'!#REF!</definedName>
    <definedName name="autres_cotis" localSheetId="4">'[1]LIVRE'!#REF!</definedName>
    <definedName name="autres_cotis">'LIVRE'!#REF!</definedName>
    <definedName name="autres_subventions">'LIVRE'!#REF!</definedName>
    <definedName name="banque" localSheetId="1">'LIVRE'!#REF!</definedName>
    <definedName name="BILAN_SIMPLIFIE" localSheetId="1">'LIVRE'!#REF!</definedName>
    <definedName name="budget_gros_equipement" localSheetId="1">'LIVRE'!#REF!</definedName>
    <definedName name="caisse" localSheetId="1">'LIVRE'!$L$316</definedName>
    <definedName name="CCP" localSheetId="1">'LIVRE'!$I$316</definedName>
    <definedName name="charges_activités_éducatives" localSheetId="1">'LIVRE'!$W$316</definedName>
    <definedName name="charges_exceptionnelles" localSheetId="1">'LIVRE'!#REF!</definedName>
    <definedName name="classe_trans">'LIVRE'!$AB$316</definedName>
    <definedName name="cotisations_perçues" localSheetId="1">'LIVRE'!#REF!</definedName>
    <definedName name="cotisations_versées" localSheetId="1">'LIVRE'!#REF!</definedName>
    <definedName name="déficit" localSheetId="1">'LIVRE'!#REF!</definedName>
    <definedName name="dépenses" localSheetId="1">'LIVRE'!#REF!</definedName>
    <definedName name="épargne" localSheetId="1">'LIVRE'!#REF!</definedName>
    <definedName name="EXCEDENT" localSheetId="1">'LIVRE'!#REF!</definedName>
    <definedName name="fêtes_dep" localSheetId="1">'LIVRE'!$Z$316</definedName>
    <definedName name="fêtes_entr" localSheetId="1">'LIVRE'!#REF!</definedName>
    <definedName name="fournitures" localSheetId="1">'LIVRE'!#REF!</definedName>
    <definedName name="fournitures_scol" localSheetId="4">'[1]LIVRE'!#REF!</definedName>
    <definedName name="fournitures_scol">'LIVRE'!#REF!</definedName>
    <definedName name="_xlnm.Print_Titles" localSheetId="1">'LIVRE'!$1:$6</definedName>
    <definedName name="ligne" localSheetId="1">'LIVRE'!$A$316:$AB$316</definedName>
    <definedName name="participation" localSheetId="1">'LIVRE'!#REF!</definedName>
    <definedName name="produits_excep" localSheetId="1">'LIVRE'!$U$316</definedName>
    <definedName name="produits_financiers" localSheetId="1">'LIVRE'!$T$316</definedName>
    <definedName name="recettes" localSheetId="1">'LIVRE'!#REF!</definedName>
    <definedName name="report" localSheetId="1">'LIVRE'!$M$7</definedName>
    <definedName name="sou">'LIVRE'!$P$316</definedName>
    <definedName name="subventions_perçues" localSheetId="1">'LIVRE'!$O$316</definedName>
    <definedName name="ventes_acti_educ" localSheetId="1">'LIVRE'!#REF!</definedName>
    <definedName name="ventes_autres_prod" localSheetId="1">'LIVRE'!$R$316</definedName>
    <definedName name="ventes_cessions" localSheetId="1">'LIVRE'!#REF!</definedName>
    <definedName name="vers_autre_coop">'LIVRE'!$X$316</definedName>
    <definedName name="vers_de_coop_gen">'LIVRE'!$Q$316</definedName>
    <definedName name="voyages" localSheetId="1">'LIVRE'!$AA$316</definedName>
    <definedName name="_xlnm.Print_Area" localSheetId="4">'Gestion analytique de projets '!$B$1:$AJ$63</definedName>
    <definedName name="_xlnm.Print_Area" localSheetId="1">'LIVRE'!$A$1:$AF$560</definedName>
  </definedNames>
  <calcPr fullCalcOnLoad="1"/>
</workbook>
</file>

<file path=xl/comments3.xml><?xml version="1.0" encoding="utf-8"?>
<comments xmlns="http://schemas.openxmlformats.org/spreadsheetml/2006/main">
  <authors>
    <author> OCCE14</author>
  </authors>
  <commentList>
    <comment ref="D33" authorId="0">
      <text>
        <r>
          <rPr>
            <b/>
            <sz val="8"/>
            <color indexed="10"/>
            <rFont val="Tahoma"/>
            <family val="2"/>
          </rPr>
          <t>A VERIFIER !</t>
        </r>
      </text>
    </comment>
    <comment ref="F34" authorId="0">
      <text>
        <r>
          <rPr>
            <b/>
            <sz val="8"/>
            <color indexed="10"/>
            <rFont val="Tahoma"/>
            <family val="2"/>
          </rPr>
          <t>A RENSEIGNER !</t>
        </r>
      </text>
    </comment>
    <comment ref="H30" authorId="0">
      <text>
        <r>
          <rPr>
            <sz val="9"/>
            <rFont val="Tahoma"/>
            <family val="2"/>
          </rPr>
          <t xml:space="preserve">Si le mot </t>
        </r>
        <r>
          <rPr>
            <b/>
            <sz val="9"/>
            <color indexed="10"/>
            <rFont val="Tahoma"/>
            <family val="2"/>
          </rPr>
          <t>"ERREUR"</t>
        </r>
        <r>
          <rPr>
            <sz val="9"/>
            <rFont val="Tahoma"/>
            <family val="2"/>
          </rPr>
          <t xml:space="preserve"> apparaît,
vous avez peut-être une erreur dans les ventilations comptables. Dans la colonne "validité" du "livre", toutes les opérations doivent être "OK"</t>
        </r>
      </text>
    </comment>
  </commentList>
</comments>
</file>

<file path=xl/comments4.xml><?xml version="1.0" encoding="utf-8"?>
<comments xmlns="http://schemas.openxmlformats.org/spreadsheetml/2006/main">
  <authors>
    <author> OCCE14</author>
  </authors>
  <commentList>
    <comment ref="E11" authorId="0">
      <text>
        <r>
          <rPr>
            <b/>
            <sz val="10"/>
            <color indexed="10"/>
            <rFont val="Tahoma"/>
            <family val="2"/>
          </rPr>
          <t>A VERIFIER</t>
        </r>
        <r>
          <rPr>
            <b/>
            <sz val="8"/>
            <color indexed="10"/>
            <rFont val="Tahoma"/>
            <family val="2"/>
          </rPr>
          <t xml:space="preserve">
AVEC LE RELEVE !</t>
        </r>
      </text>
    </comment>
  </commentList>
</comments>
</file>

<file path=xl/comments5.xml><?xml version="1.0" encoding="utf-8"?>
<comments xmlns="http://schemas.openxmlformats.org/spreadsheetml/2006/main">
  <authors>
    <author>client</author>
    <author>ALAIN</author>
  </authors>
  <commentList>
    <comment ref="F4" authorId="0">
      <text>
        <r>
          <rPr>
            <b/>
            <sz val="12"/>
            <rFont val="Tahoma"/>
            <family val="2"/>
          </rPr>
          <t>Nom donné à votre action</t>
        </r>
      </text>
    </comment>
    <comment ref="B5" authorId="1">
      <text>
        <r>
          <rPr>
            <b/>
            <sz val="9"/>
            <rFont val="Tahoma"/>
            <family val="2"/>
          </rPr>
          <t>Indiquer le N° de la PJ de l'opération : voir la 1ère colonne du "livre".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<sst xmlns="http://schemas.openxmlformats.org/spreadsheetml/2006/main" count="215" uniqueCount="168">
  <si>
    <t>Date</t>
  </si>
  <si>
    <t>BILAN A LA DERNIERE OPERATION</t>
  </si>
  <si>
    <t>TOTAL A REPORTER</t>
  </si>
  <si>
    <t>CAISSE</t>
  </si>
  <si>
    <t>CHARGES</t>
  </si>
  <si>
    <t>PRODUITS</t>
  </si>
  <si>
    <t>Produits financiers</t>
  </si>
  <si>
    <t>PASSIF</t>
  </si>
  <si>
    <t>N°   P.J.</t>
  </si>
  <si>
    <t>Situation générale</t>
  </si>
  <si>
    <t>Année scolaire :</t>
  </si>
  <si>
    <t>Régies d'avance</t>
  </si>
  <si>
    <t>Reçu la
somme
de :</t>
  </si>
  <si>
    <t>Versé la
somme
de :</t>
  </si>
  <si>
    <t>Entrées</t>
  </si>
  <si>
    <t>Sorties</t>
  </si>
  <si>
    <t>Situation</t>
  </si>
  <si>
    <t>Adresse :</t>
  </si>
  <si>
    <t>Code postal - Ville :</t>
  </si>
  <si>
    <t xml:space="preserve">à Août </t>
  </si>
  <si>
    <t xml:space="preserve">de Septembre </t>
  </si>
  <si>
    <t>Pièce n°</t>
  </si>
  <si>
    <t xml:space="preserve">    Date :</t>
  </si>
  <si>
    <t>……/……/…………</t>
  </si>
  <si>
    <t>OBJET</t>
  </si>
  <si>
    <t>Total de la pièce :</t>
  </si>
  <si>
    <t>……………..,……. €</t>
  </si>
  <si>
    <t xml:space="preserve">Banque n°  </t>
  </si>
  <si>
    <t xml:space="preserve">CCP n°  </t>
  </si>
  <si>
    <t>……………………………..</t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</si>
  <si>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Paiement par chèque :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</si>
  <si>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Virement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</si>
  <si>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Remise d'espèces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</si>
  <si>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Remise de chèques n° ………………………..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</si>
  <si>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Paiement en espèces</t>
    </r>
  </si>
  <si>
    <t>validité</t>
  </si>
  <si>
    <t>Totaux :</t>
  </si>
  <si>
    <t>Total des opérations non encaissées :</t>
  </si>
  <si>
    <t>Total des opérations non débitées :</t>
  </si>
  <si>
    <t>+</t>
  </si>
  <si>
    <t>-</t>
  </si>
  <si>
    <t>Opérations 
non débitées</t>
  </si>
  <si>
    <t>Intitulé de l'action 1 :</t>
  </si>
  <si>
    <t>Intitulé de l'action 2 :</t>
  </si>
  <si>
    <t>Intitulé de l'action 3 :</t>
  </si>
  <si>
    <t>Intitulé de l'action 4 :</t>
  </si>
  <si>
    <t>PJ</t>
  </si>
  <si>
    <t>Nature de l'opération</t>
  </si>
  <si>
    <t>Recettes</t>
  </si>
  <si>
    <t>Dépenses</t>
  </si>
  <si>
    <t>Solde</t>
  </si>
  <si>
    <t>Bilan recettes</t>
  </si>
  <si>
    <t>Bilan dépenses</t>
  </si>
  <si>
    <t>Total :</t>
  </si>
  <si>
    <t>BANQUE</t>
  </si>
  <si>
    <t>Solde du compte bancaire en comptabilité :</t>
  </si>
  <si>
    <t>Solde du compte n°</t>
  </si>
  <si>
    <t>Charges exceptionnelles</t>
  </si>
  <si>
    <t>TOTAL DES CHARGES (A)</t>
  </si>
  <si>
    <t>TOTAL DES PRODUITS (B)</t>
  </si>
  <si>
    <t>Caisse en espèces (2)</t>
  </si>
  <si>
    <t>TOTAL DE L'ACTIF</t>
  </si>
  <si>
    <t>TOTAL DU PASSIF</t>
  </si>
  <si>
    <t>Nombre</t>
  </si>
  <si>
    <t>Somme</t>
  </si>
  <si>
    <t>Billets</t>
  </si>
  <si>
    <t>Pièces</t>
  </si>
  <si>
    <t>Petite monnaie</t>
  </si>
  <si>
    <t>Solde indiqué dans le bilan
en compte 530</t>
  </si>
  <si>
    <r>
      <t>ACTIF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Soldes des comptes au 31/08</t>
    </r>
  </si>
  <si>
    <r>
      <t>(2) Arrêté de caisse au 31 août :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 xml:space="preserve">La caisse n'étant pas un compte bancaire, les sommes indiquées doivent être vérifiées par deux personnes non  mandataires. </t>
    </r>
    <r>
      <rPr>
        <b/>
        <sz val="8"/>
        <rFont val="Arial"/>
        <family val="2"/>
      </rPr>
      <t>Toute caisse supérieurs à 50 € doit être versée sur le compte avant la clotûre !</t>
    </r>
  </si>
  <si>
    <t>Montants non encore encaissés ou débités</t>
  </si>
  <si>
    <t>Opérations
non encaissées</t>
  </si>
  <si>
    <r>
      <t>Pour faire le rapprochement bancaire, vous devez faire
 la liste des opérations non encaissées ou non débitées :</t>
    </r>
    <r>
      <rPr>
        <sz val="12"/>
        <rFont val="Arial"/>
        <family val="2"/>
      </rPr>
      <t xml:space="preserve">
</t>
    </r>
    <r>
      <rPr>
        <b/>
        <sz val="10"/>
        <rFont val="Arial"/>
        <family val="2"/>
      </rPr>
      <t>Vous devez alors saisir les numéros de pièces et l'odinateur fait le reste !</t>
    </r>
  </si>
  <si>
    <t>Entrées Banque</t>
  </si>
  <si>
    <t>Entrées Caisse</t>
  </si>
  <si>
    <t>Sorties Banque</t>
  </si>
  <si>
    <t>Sorties Caisse</t>
  </si>
  <si>
    <t>Inscrivez dans  cette colonne le numéro de 
la pièce justificative concernée</t>
  </si>
  <si>
    <r>
      <t>Banque</t>
    </r>
    <r>
      <rPr>
        <sz val="7"/>
        <rFont val="Arial"/>
        <family val="2"/>
      </rPr>
      <t xml:space="preserve"> </t>
    </r>
    <r>
      <rPr>
        <sz val="11"/>
        <rFont val="Arial"/>
        <family val="2"/>
      </rPr>
      <t>(1)</t>
    </r>
  </si>
  <si>
    <t xml:space="preserve">Commune : </t>
  </si>
  <si>
    <t>N° d'ordre</t>
  </si>
  <si>
    <t>date d'achat</t>
  </si>
  <si>
    <t>désignation</t>
  </si>
  <si>
    <t xml:space="preserve">marque </t>
  </si>
  <si>
    <t>founisseur</t>
  </si>
  <si>
    <t>prix d'achat</t>
  </si>
  <si>
    <t>observation</t>
  </si>
  <si>
    <t>date Hors d'usage</t>
  </si>
  <si>
    <t xml:space="preserve">Total : </t>
  </si>
  <si>
    <t>NB : Conserver les factures avec le cahier d'inventaire</t>
  </si>
  <si>
    <t>Pointage avec le relevé bancaire</t>
  </si>
  <si>
    <r>
      <t xml:space="preserve">Nature de l'opération
</t>
    </r>
    <r>
      <rPr>
        <b/>
        <sz val="8"/>
        <rFont val="Times New Roman"/>
        <family val="1"/>
      </rPr>
      <t>(si possible préciser les numéros des chèques)</t>
    </r>
  </si>
  <si>
    <t>Cocher ou préciser le n° du relevé</t>
  </si>
  <si>
    <t>N° ch.</t>
  </si>
  <si>
    <t>destinataire des chèques                                          ou origine des versements</t>
  </si>
  <si>
    <t>date</t>
  </si>
  <si>
    <t>Solde indiqué dans le bilan en compte 512 / 514 :</t>
  </si>
  <si>
    <t>Montants                 (+ / - )</t>
  </si>
  <si>
    <t>Solde indiqué sur le relevé bancaire fourni au 31 août :</t>
  </si>
  <si>
    <t xml:space="preserve">(1) Si le solde bancaire au 31 août (voir le relevé bancaire) ne correspond pas au solde de votre livre (voir montant case 512 / 514 "Banque"  ci-dessus), vous devez alors compléter le tableau (rapprochement bancaire) ci-dessous : </t>
  </si>
  <si>
    <r>
      <t>REPORT</t>
    </r>
    <r>
      <rPr>
        <sz val="11"/>
        <rFont val="Times New Roman"/>
        <family val="1"/>
      </rPr>
      <t xml:space="preserve"> au 01/09/2012 </t>
    </r>
    <r>
      <rPr>
        <sz val="10"/>
        <rFont val="Times New Roman"/>
        <family val="1"/>
      </rPr>
      <t>(entrer solde banque et caisse)</t>
    </r>
  </si>
  <si>
    <t>Nom du club :</t>
  </si>
  <si>
    <t>Trésorier (nom, prénom) :</t>
  </si>
  <si>
    <t>Président (nom, prénom) :</t>
  </si>
  <si>
    <t>Saison</t>
  </si>
  <si>
    <t>N° d'affiliation à la FFJDA:</t>
  </si>
  <si>
    <t>OU0656…</t>
  </si>
  <si>
    <t>Assurances</t>
  </si>
  <si>
    <t>Coordonnées du club de Judo - Ju jitsu - Kendo :</t>
  </si>
  <si>
    <t>Banque et N° du compte :</t>
  </si>
  <si>
    <t>GESTION ANALYTIQUE DE PROJETS</t>
  </si>
  <si>
    <t>Cahier d'inventaire des biens propriété du club à assurer</t>
  </si>
  <si>
    <t>Club</t>
  </si>
  <si>
    <t>Président :</t>
  </si>
  <si>
    <t>Trésorier :</t>
  </si>
  <si>
    <t>Banque et N° :</t>
  </si>
  <si>
    <t>Affiliation FFJDA :</t>
  </si>
  <si>
    <t xml:space="preserve">Nom du Président et du Trésorier : </t>
  </si>
  <si>
    <t>CMB 0123456789</t>
  </si>
  <si>
    <t>Indemnités Km- Hébergement- Nourriture</t>
  </si>
  <si>
    <t>Passeports - licences fédérales</t>
  </si>
  <si>
    <t>Signatures :</t>
  </si>
  <si>
    <t>Président</t>
  </si>
  <si>
    <t>Trésorier</t>
  </si>
  <si>
    <t>Cotisations adhérents</t>
  </si>
  <si>
    <t>Aide à l'emploi</t>
  </si>
  <si>
    <t>Cotisations + licences adhérents</t>
  </si>
  <si>
    <t>Versement espèces en banque</t>
  </si>
  <si>
    <t>Charges septembre professeur</t>
  </si>
  <si>
    <t>Subvention Mairie</t>
  </si>
  <si>
    <t>Subvention CNDS</t>
  </si>
  <si>
    <t>Charges octobre professeur</t>
  </si>
  <si>
    <t>pharmacie</t>
  </si>
  <si>
    <t>stage participation familles</t>
  </si>
  <si>
    <t>pot Noël</t>
  </si>
  <si>
    <t>intérêts livret A</t>
  </si>
  <si>
    <t>tombola</t>
  </si>
  <si>
    <t>cartouche imprimante</t>
  </si>
  <si>
    <t>Timbres</t>
  </si>
  <si>
    <t>Stage Toussaint</t>
  </si>
  <si>
    <t>Licences fédérales (124)</t>
  </si>
  <si>
    <t>Achat tableau de marque (125)</t>
  </si>
  <si>
    <t>Salaire septembre professeur (126)</t>
  </si>
  <si>
    <t>Salaire octobre professeur (127)</t>
  </si>
  <si>
    <t>diplômes stage Toussaint (128)</t>
  </si>
  <si>
    <t>assurance club (129)</t>
  </si>
  <si>
    <t>cotisation Comité et Ligue (130)</t>
  </si>
  <si>
    <t>Licences fédé du Bureau (ch N°123)</t>
  </si>
  <si>
    <t>Salaire brute professeur</t>
  </si>
  <si>
    <t>Salaire Charges patronales</t>
  </si>
  <si>
    <t>Récompenses médailles</t>
  </si>
  <si>
    <t>Gros équipement Bien durable</t>
  </si>
  <si>
    <t>Frais postaux- Télécommunications</t>
  </si>
  <si>
    <t>Produits exceptionnels</t>
  </si>
  <si>
    <t>Passeports-Licences fédérales</t>
  </si>
  <si>
    <t>Cotisation CD56 - Ligue</t>
  </si>
  <si>
    <t>Petit matériel Fournitures Entretien</t>
  </si>
  <si>
    <t>Participation stagiaires</t>
  </si>
  <si>
    <t>Subventions CNDS-Commune-Département</t>
  </si>
  <si>
    <t>Atchoum</t>
  </si>
  <si>
    <t>Dojo Soleil levant</t>
  </si>
  <si>
    <t>56888 La Rivière</t>
  </si>
  <si>
    <t>Michel Florentin</t>
  </si>
  <si>
    <t>Carole Métayer</t>
  </si>
  <si>
    <t>30.08</t>
  </si>
  <si>
    <t>licences du Bureau</t>
  </si>
  <si>
    <t>restauration traiteur stage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</si>
</sst>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/yyyy\ "/>
    <numFmt numFmtId="177" formatCode="dd\-mm"/>
    <numFmt numFmtId="178" formatCode="dd\-mm\-yy"/>
    <numFmt numFmtId="179" formatCode="dd\-mmm\9\4"/>
    <numFmt numFmtId="180" formatCode="dd\-mm\-\9\4"/>
    <numFmt numFmtId="181" formatCode="0.000"/>
    <numFmt numFmtId="182" formatCode="0.0000"/>
    <numFmt numFmtId="183" formatCode="#,##0.000\ &quot;F&quot;;[Red]\-#,##0.000\ &quot;F&quot;"/>
    <numFmt numFmtId="184" formatCode="#,##0.00\ &quot;F&quot;;[Red]#,##0.00\ &quot;F&quot;"/>
    <numFmt numFmtId="185" formatCode="d\-mmm"/>
    <numFmt numFmtId="186" formatCode="#,##0.00;[Red]#,##0.00"/>
    <numFmt numFmtId="187" formatCode="#,##0.00_ ;[Red]\-#,##0.00\ "/>
    <numFmt numFmtId="188" formatCode="#,##0.00\ _F"/>
    <numFmt numFmtId="189" formatCode="0.00;[Red]0.00"/>
    <numFmt numFmtId="190" formatCode="_-* #,##0.00\ [$€-1]_-;\-* #,##0.00\ [$€-1]_-;_-* &quot;-&quot;??\ [$€-1]_-"/>
    <numFmt numFmtId="191" formatCode="#,##0.00\ &quot;€&quot;"/>
    <numFmt numFmtId="192" formatCode="mmm\-yyyy"/>
    <numFmt numFmtId="193" formatCode="#,##0.00\ _€"/>
    <numFmt numFmtId="194" formatCode="0.00_ ;[Red]\-0.00\ "/>
    <numFmt numFmtId="195" formatCode="&quot;Vrai&quot;;&quot;Vrai&quot;;&quot;Faux&quot;"/>
    <numFmt numFmtId="196" formatCode="&quot;Actif&quot;;&quot;Actif&quot;;&quot;Inactif&quot;"/>
    <numFmt numFmtId="197" formatCode="d/m"/>
    <numFmt numFmtId="198" formatCode="dd/mm"/>
    <numFmt numFmtId="199" formatCode="\+\ General"/>
    <numFmt numFmtId="200" formatCode="\+\ #,##0.00\ _€"/>
    <numFmt numFmtId="201" formatCode="\+\ #,##0.00\ &quot;€&quot;"/>
    <numFmt numFmtId="202" formatCode="\ #,##0.00\ &quot;€&quot;"/>
    <numFmt numFmtId="203" formatCode="\+\ 0.00"/>
    <numFmt numFmtId="204" formatCode="\-\ 0.00"/>
    <numFmt numFmtId="205" formatCode="[$-40C]dddd\ d\ mmmm\ yyyy"/>
    <numFmt numFmtId="206" formatCode="[$€-2]\ #,##0.00_);[Red]\([$€-2]\ #,##0.00\)"/>
  </numFmts>
  <fonts count="1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.5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MS Sans Serif"/>
      <family val="2"/>
    </font>
    <font>
      <b/>
      <sz val="10"/>
      <color indexed="48"/>
      <name val="Times New Roman"/>
      <family val="1"/>
    </font>
    <font>
      <sz val="16"/>
      <name val="Times New Roman"/>
      <family val="1"/>
    </font>
    <font>
      <b/>
      <sz val="14"/>
      <name val="MS Sans Serif"/>
      <family val="2"/>
    </font>
    <font>
      <sz val="10"/>
      <color indexed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sz val="16"/>
      <name val="MS Sans Serif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MS Sans Serif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4"/>
      <name val="Wingdings"/>
      <family val="0"/>
    </font>
    <font>
      <b/>
      <sz val="26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6"/>
      <color indexed="17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sz val="13"/>
      <name val="Arial"/>
      <family val="2"/>
    </font>
    <font>
      <b/>
      <sz val="10"/>
      <color indexed="10"/>
      <name val="Tahoma"/>
      <family val="2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2"/>
      <name val="Tahoma"/>
      <family val="2"/>
    </font>
    <font>
      <b/>
      <u val="single"/>
      <sz val="16"/>
      <name val="Times New Roman"/>
      <family val="1"/>
    </font>
    <font>
      <b/>
      <u val="single"/>
      <sz val="16"/>
      <name val="MS Sans Serif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3.5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b/>
      <i/>
      <sz val="9"/>
      <color indexed="10"/>
      <name val="Arial"/>
      <family val="2"/>
    </font>
    <font>
      <b/>
      <sz val="13"/>
      <color indexed="10"/>
      <name val="Times New Roman"/>
      <family val="1"/>
    </font>
    <font>
      <b/>
      <i/>
      <sz val="11"/>
      <color indexed="10"/>
      <name val="Arial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Arial"/>
      <family val="2"/>
    </font>
    <font>
      <sz val="12"/>
      <color rgb="FFFF0000"/>
      <name val="Arial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ck"/>
      <bottom style="thick"/>
    </border>
    <border>
      <left style="medium"/>
      <right style="dotted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6" borderId="1" applyNumberFormat="0" applyAlignment="0" applyProtection="0"/>
    <xf numFmtId="0" fontId="108" fillId="0" borderId="2" applyNumberFormat="0" applyFill="0" applyAlignment="0" applyProtection="0"/>
    <xf numFmtId="0" fontId="0" fillId="27" borderId="3" applyNumberFormat="0" applyFont="0" applyAlignment="0" applyProtection="0"/>
    <xf numFmtId="0" fontId="109" fillId="28" borderId="1" applyNumberFormat="0" applyAlignment="0" applyProtection="0"/>
    <xf numFmtId="0" fontId="110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11" fillId="30" borderId="0" applyNumberFormat="0" applyBorder="0" applyAlignment="0" applyProtection="0"/>
    <xf numFmtId="0" fontId="35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26" borderId="4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32" borderId="9" applyNumberFormat="0" applyAlignment="0" applyProtection="0"/>
  </cellStyleXfs>
  <cellXfs count="51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2" fontId="5" fillId="0" borderId="10" xfId="49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2" fontId="5" fillId="0" borderId="13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16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center" vertical="center"/>
      <protection/>
    </xf>
    <xf numFmtId="4" fontId="13" fillId="0" borderId="14" xfId="0" applyNumberFormat="1" applyFont="1" applyFill="1" applyBorder="1" applyAlignment="1" applyProtection="1">
      <alignment horizontal="center" vertical="center"/>
      <protection/>
    </xf>
    <xf numFmtId="2" fontId="5" fillId="33" borderId="18" xfId="49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49" applyNumberFormat="1" applyFont="1" applyFill="1" applyBorder="1" applyAlignment="1" applyProtection="1">
      <alignment horizontal="center" vertical="center"/>
      <protection locked="0"/>
    </xf>
    <xf numFmtId="2" fontId="5" fillId="0" borderId="10" xfId="49" applyNumberFormat="1" applyFont="1" applyFill="1" applyBorder="1" applyAlignment="1" applyProtection="1">
      <alignment horizontal="center" vertical="center"/>
      <protection locked="0"/>
    </xf>
    <xf numFmtId="2" fontId="5" fillId="0" borderId="10" xfId="49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1" xfId="49" applyNumberFormat="1" applyFont="1" applyFill="1" applyBorder="1" applyAlignment="1" applyProtection="1">
      <alignment horizontal="center" vertical="center"/>
      <protection locked="0"/>
    </xf>
    <xf numFmtId="2" fontId="5" fillId="0" borderId="10" xfId="49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 applyProtection="1">
      <alignment vertical="center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21" xfId="49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18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2" fontId="5" fillId="34" borderId="10" xfId="49" applyNumberFormat="1" applyFont="1" applyFill="1" applyBorder="1" applyAlignment="1" applyProtection="1">
      <alignment horizontal="center" vertical="center"/>
      <protection/>
    </xf>
    <xf numFmtId="2" fontId="5" fillId="34" borderId="21" xfId="49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2" fontId="5" fillId="34" borderId="14" xfId="0" applyNumberFormat="1" applyFont="1" applyFill="1" applyBorder="1" applyAlignment="1" applyProtection="1">
      <alignment horizontal="center" vertical="center"/>
      <protection/>
    </xf>
    <xf numFmtId="2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/>
      <protection/>
    </xf>
    <xf numFmtId="2" fontId="5" fillId="34" borderId="0" xfId="0" applyNumberFormat="1" applyFont="1" applyFill="1" applyAlignment="1" applyProtection="1">
      <alignment/>
      <protection/>
    </xf>
    <xf numFmtId="2" fontId="5" fillId="34" borderId="10" xfId="49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 horizontal="center"/>
      <protection/>
    </xf>
    <xf numFmtId="2" fontId="5" fillId="34" borderId="14" xfId="0" applyNumberFormat="1" applyFont="1" applyFill="1" applyBorder="1" applyAlignment="1" applyProtection="1">
      <alignment horizontal="center"/>
      <protection/>
    </xf>
    <xf numFmtId="2" fontId="5" fillId="34" borderId="12" xfId="0" applyNumberFormat="1" applyFont="1" applyFill="1" applyBorder="1" applyAlignment="1" applyProtection="1">
      <alignment horizontal="center"/>
      <protection/>
    </xf>
    <xf numFmtId="2" fontId="5" fillId="34" borderId="13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35" borderId="0" xfId="0" applyFont="1" applyFill="1" applyBorder="1" applyAlignment="1">
      <alignment horizontal="right" vertical="center"/>
    </xf>
    <xf numFmtId="0" fontId="5" fillId="36" borderId="0" xfId="0" applyFont="1" applyFill="1" applyAlignment="1">
      <alignment/>
    </xf>
    <xf numFmtId="0" fontId="24" fillId="36" borderId="0" xfId="0" applyFont="1" applyFill="1" applyAlignment="1">
      <alignment horizontal="center" vertical="center"/>
    </xf>
    <xf numFmtId="0" fontId="5" fillId="36" borderId="23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30" fillId="36" borderId="0" xfId="0" applyFont="1" applyFill="1" applyAlignment="1">
      <alignment/>
    </xf>
    <xf numFmtId="0" fontId="31" fillId="36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20" fillId="36" borderId="0" xfId="0" applyFont="1" applyFill="1" applyAlignment="1">
      <alignment horizontal="center" vertical="center"/>
    </xf>
    <xf numFmtId="0" fontId="30" fillId="36" borderId="0" xfId="0" applyFont="1" applyFill="1" applyAlignment="1">
      <alignment horizontal="right" vertical="center"/>
    </xf>
    <xf numFmtId="2" fontId="33" fillId="0" borderId="18" xfId="0" applyNumberFormat="1" applyFont="1" applyFill="1" applyBorder="1" applyAlignment="1" applyProtection="1">
      <alignment horizontal="center" vertical="center"/>
      <protection/>
    </xf>
    <xf numFmtId="2" fontId="33" fillId="34" borderId="12" xfId="0" applyNumberFormat="1" applyFont="1" applyFill="1" applyBorder="1" applyAlignment="1" applyProtection="1">
      <alignment horizontal="center" vertical="center"/>
      <protection/>
    </xf>
    <xf numFmtId="2" fontId="33" fillId="34" borderId="12" xfId="0" applyNumberFormat="1" applyFont="1" applyFill="1" applyBorder="1" applyAlignment="1" applyProtection="1">
      <alignment horizontal="center"/>
      <protection/>
    </xf>
    <xf numFmtId="2" fontId="33" fillId="0" borderId="12" xfId="0" applyNumberFormat="1" applyFont="1" applyFill="1" applyBorder="1" applyAlignment="1" applyProtection="1">
      <alignment horizontal="center"/>
      <protection/>
    </xf>
    <xf numFmtId="19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6" fillId="35" borderId="24" xfId="54" applyFont="1" applyFill="1" applyBorder="1" applyAlignment="1" applyProtection="1">
      <alignment horizontal="center" vertical="center" wrapText="1"/>
      <protection/>
    </xf>
    <xf numFmtId="0" fontId="36" fillId="0" borderId="25" xfId="54" applyFont="1" applyFill="1" applyBorder="1" applyAlignment="1" applyProtection="1">
      <alignment horizontal="center" vertical="center" wrapText="1"/>
      <protection/>
    </xf>
    <xf numFmtId="0" fontId="48" fillId="37" borderId="26" xfId="54" applyFont="1" applyFill="1" applyBorder="1" applyAlignment="1" applyProtection="1">
      <alignment horizontal="center" vertical="center" wrapText="1"/>
      <protection/>
    </xf>
    <xf numFmtId="0" fontId="35" fillId="38" borderId="27" xfId="54" applyFont="1" applyFill="1" applyBorder="1" applyAlignment="1" applyProtection="1">
      <alignment horizontal="center" vertical="center" wrapText="1"/>
      <protection/>
    </xf>
    <xf numFmtId="0" fontId="35" fillId="38" borderId="28" xfId="54" applyFont="1" applyFill="1" applyBorder="1" applyAlignment="1" applyProtection="1">
      <alignment horizontal="center" vertical="center" wrapText="1"/>
      <protection/>
    </xf>
    <xf numFmtId="0" fontId="35" fillId="0" borderId="25" xfId="54" applyFont="1" applyFill="1" applyBorder="1" applyAlignment="1" applyProtection="1">
      <alignment horizontal="center" vertical="center" wrapText="1"/>
      <protection/>
    </xf>
    <xf numFmtId="0" fontId="48" fillId="37" borderId="26" xfId="54" applyFont="1" applyFill="1" applyBorder="1" applyAlignment="1" applyProtection="1">
      <alignment horizontal="center" vertical="center"/>
      <protection/>
    </xf>
    <xf numFmtId="191" fontId="49" fillId="37" borderId="29" xfId="54" applyNumberFormat="1" applyFont="1" applyFill="1" applyBorder="1" applyAlignment="1" applyProtection="1">
      <alignment horizontal="center" vertical="top" wrapText="1"/>
      <protection/>
    </xf>
    <xf numFmtId="2" fontId="36" fillId="38" borderId="30" xfId="54" applyNumberFormat="1" applyFont="1" applyFill="1" applyBorder="1" applyAlignment="1" applyProtection="1">
      <alignment horizontal="center" vertical="top" wrapText="1"/>
      <protection/>
    </xf>
    <xf numFmtId="2" fontId="36" fillId="38" borderId="31" xfId="54" applyNumberFormat="1" applyFont="1" applyFill="1" applyBorder="1" applyAlignment="1" applyProtection="1">
      <alignment horizontal="center" vertical="top" wrapText="1"/>
      <protection/>
    </xf>
    <xf numFmtId="2" fontId="36" fillId="0" borderId="25" xfId="54" applyNumberFormat="1" applyFont="1" applyFill="1" applyBorder="1" applyAlignment="1" applyProtection="1">
      <alignment horizontal="center" vertical="top" wrapText="1"/>
      <protection/>
    </xf>
    <xf numFmtId="191" fontId="49" fillId="37" borderId="32" xfId="54" applyNumberFormat="1" applyFont="1" applyFill="1" applyBorder="1" applyAlignment="1" applyProtection="1">
      <alignment horizontal="center" vertical="top" wrapText="1"/>
      <protection/>
    </xf>
    <xf numFmtId="2" fontId="36" fillId="38" borderId="33" xfId="54" applyNumberFormat="1" applyFont="1" applyFill="1" applyBorder="1" applyAlignment="1" applyProtection="1">
      <alignment horizontal="center" vertical="top" wrapText="1"/>
      <protection/>
    </xf>
    <xf numFmtId="2" fontId="36" fillId="38" borderId="34" xfId="54" applyNumberFormat="1" applyFont="1" applyFill="1" applyBorder="1" applyAlignment="1" applyProtection="1">
      <alignment horizontal="center" vertical="top" wrapText="1"/>
      <protection/>
    </xf>
    <xf numFmtId="0" fontId="35" fillId="0" borderId="35" xfId="54" applyFont="1" applyBorder="1" applyAlignment="1" applyProtection="1">
      <alignment horizontal="center" vertical="top"/>
      <protection locked="0"/>
    </xf>
    <xf numFmtId="0" fontId="35" fillId="0" borderId="36" xfId="54" applyFont="1" applyBorder="1" applyAlignment="1" applyProtection="1">
      <alignment horizontal="center" vertical="top"/>
      <protection locked="0"/>
    </xf>
    <xf numFmtId="0" fontId="35" fillId="0" borderId="37" xfId="54" applyFont="1" applyBorder="1" applyAlignment="1" applyProtection="1">
      <alignment horizontal="center" vertical="top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59" fillId="36" borderId="18" xfId="0" applyFont="1" applyFill="1" applyBorder="1" applyAlignment="1" applyProtection="1">
      <alignment horizontal="left" vertical="center"/>
      <protection locked="0"/>
    </xf>
    <xf numFmtId="0" fontId="60" fillId="35" borderId="0" xfId="0" applyFont="1" applyFill="1" applyBorder="1" applyAlignment="1">
      <alignment horizontal="right" vertical="center"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193" fontId="36" fillId="39" borderId="38" xfId="0" applyNumberFormat="1" applyFont="1" applyFill="1" applyBorder="1" applyAlignment="1" applyProtection="1">
      <alignment vertical="center"/>
      <protection/>
    </xf>
    <xf numFmtId="193" fontId="35" fillId="0" borderId="0" xfId="0" applyNumberFormat="1" applyFont="1" applyFill="1" applyBorder="1" applyAlignment="1" applyProtection="1">
      <alignment vertical="center"/>
      <protection/>
    </xf>
    <xf numFmtId="0" fontId="39" fillId="40" borderId="39" xfId="0" applyFont="1" applyFill="1" applyBorder="1" applyAlignment="1" applyProtection="1">
      <alignment horizontal="left" vertical="center"/>
      <protection/>
    </xf>
    <xf numFmtId="193" fontId="34" fillId="40" borderId="38" xfId="0" applyNumberFormat="1" applyFont="1" applyFill="1" applyBorder="1" applyAlignment="1" applyProtection="1">
      <alignment vertical="center"/>
      <protection/>
    </xf>
    <xf numFmtId="2" fontId="5" fillId="33" borderId="19" xfId="49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2" fontId="5" fillId="0" borderId="16" xfId="49" applyNumberFormat="1" applyFont="1" applyFill="1" applyBorder="1" applyAlignment="1" applyProtection="1">
      <alignment horizontal="center" vertical="center"/>
      <protection/>
    </xf>
    <xf numFmtId="187" fontId="5" fillId="0" borderId="40" xfId="49" applyNumberFormat="1" applyFont="1" applyFill="1" applyBorder="1" applyAlignment="1" applyProtection="1">
      <alignment horizontal="center" vertical="center"/>
      <protection locked="0"/>
    </xf>
    <xf numFmtId="2" fontId="5" fillId="33" borderId="19" xfId="0" applyNumberFormat="1" applyFont="1" applyFill="1" applyBorder="1" applyAlignment="1" applyProtection="1">
      <alignment horizontal="center" vertical="center"/>
      <protection/>
    </xf>
    <xf numFmtId="4" fontId="13" fillId="0" borderId="41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center" vertical="center"/>
      <protection/>
    </xf>
    <xf numFmtId="187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54" applyAlignment="1" applyProtection="1">
      <alignment vertical="center" wrapText="1"/>
      <protection/>
    </xf>
    <xf numFmtId="0" fontId="42" fillId="0" borderId="0" xfId="54" applyAlignment="1" applyProtection="1">
      <alignment horizontal="center" vertical="center" wrapText="1"/>
      <protection/>
    </xf>
    <xf numFmtId="0" fontId="43" fillId="0" borderId="0" xfId="54" applyFont="1" applyAlignment="1" applyProtection="1">
      <alignment horizontal="right" vertical="center" wrapText="1"/>
      <protection/>
    </xf>
    <xf numFmtId="0" fontId="43" fillId="0" borderId="0" xfId="54" applyFont="1" applyAlignment="1" applyProtection="1">
      <alignment horizontal="center" vertical="center" wrapText="1"/>
      <protection/>
    </xf>
    <xf numFmtId="0" fontId="36" fillId="0" borderId="0" xfId="54" applyFont="1" applyAlignment="1" applyProtection="1">
      <alignment horizontal="right" vertical="center"/>
      <protection/>
    </xf>
    <xf numFmtId="0" fontId="44" fillId="0" borderId="0" xfId="54" applyFont="1" applyFill="1" applyBorder="1" applyAlignment="1" applyProtection="1">
      <alignment horizontal="left" vertical="center" wrapText="1"/>
      <protection/>
    </xf>
    <xf numFmtId="0" fontId="44" fillId="0" borderId="0" xfId="54" applyFont="1" applyFill="1" applyBorder="1" applyAlignment="1" applyProtection="1">
      <alignment horizontal="center" vertical="center"/>
      <protection/>
    </xf>
    <xf numFmtId="0" fontId="42" fillId="0" borderId="0" xfId="54" applyAlignment="1" applyProtection="1">
      <alignment vertical="top" wrapText="1"/>
      <protection/>
    </xf>
    <xf numFmtId="0" fontId="42" fillId="0" borderId="0" xfId="54" applyAlignment="1" applyProtection="1">
      <alignment horizontal="center" vertical="top" wrapText="1"/>
      <protection/>
    </xf>
    <xf numFmtId="0" fontId="42" fillId="0" borderId="0" xfId="54" applyFill="1" applyBorder="1" applyAlignment="1" applyProtection="1">
      <alignment horizontal="center" vertical="top" wrapText="1"/>
      <protection/>
    </xf>
    <xf numFmtId="0" fontId="42" fillId="0" borderId="0" xfId="54" applyAlignment="1" applyProtection="1">
      <alignment vertical="top"/>
      <protection/>
    </xf>
    <xf numFmtId="0" fontId="45" fillId="0" borderId="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Border="1" applyAlignment="1" applyProtection="1">
      <alignment horizontal="center" vertical="center"/>
      <protection/>
    </xf>
    <xf numFmtId="0" fontId="47" fillId="0" borderId="0" xfId="54" applyFont="1" applyBorder="1" applyAlignment="1" applyProtection="1">
      <alignment horizontal="left" vertical="top" wrapText="1"/>
      <protection/>
    </xf>
    <xf numFmtId="0" fontId="36" fillId="0" borderId="42" xfId="54" applyFont="1" applyBorder="1" applyAlignment="1" applyProtection="1">
      <alignment horizontal="center" vertical="top" wrapText="1"/>
      <protection/>
    </xf>
    <xf numFmtId="0" fontId="42" fillId="0" borderId="0" xfId="54" applyBorder="1" applyAlignment="1" applyProtection="1">
      <alignment horizontal="center" vertical="top" wrapText="1"/>
      <protection/>
    </xf>
    <xf numFmtId="0" fontId="42" fillId="0" borderId="0" xfId="54" applyFill="1" applyBorder="1" applyAlignment="1" applyProtection="1">
      <alignment vertical="top" wrapText="1"/>
      <protection/>
    </xf>
    <xf numFmtId="0" fontId="42" fillId="0" borderId="0" xfId="54" applyBorder="1" applyAlignment="1" applyProtection="1">
      <alignment vertical="top" wrapText="1"/>
      <protection/>
    </xf>
    <xf numFmtId="4" fontId="35" fillId="35" borderId="43" xfId="54" applyNumberFormat="1" applyFont="1" applyFill="1" applyBorder="1" applyAlignment="1" applyProtection="1">
      <alignment horizontal="right" vertical="center"/>
      <protection/>
    </xf>
    <xf numFmtId="4" fontId="35" fillId="0" borderId="25" xfId="54" applyNumberFormat="1" applyFont="1" applyFill="1" applyBorder="1" applyAlignment="1" applyProtection="1">
      <alignment horizontal="right" vertical="center"/>
      <protection/>
    </xf>
    <xf numFmtId="4" fontId="35" fillId="0" borderId="0" xfId="54" applyNumberFormat="1" applyFont="1" applyFill="1" applyBorder="1" applyAlignment="1" applyProtection="1">
      <alignment horizontal="right" vertical="center"/>
      <protection/>
    </xf>
    <xf numFmtId="0" fontId="35" fillId="0" borderId="0" xfId="54" applyFont="1" applyAlignment="1" applyProtection="1">
      <alignment horizontal="right" vertical="top" wrapText="1"/>
      <protection/>
    </xf>
    <xf numFmtId="2" fontId="36" fillId="0" borderId="44" xfId="54" applyNumberFormat="1" applyFont="1" applyBorder="1" applyAlignment="1" applyProtection="1">
      <alignment horizontal="right" vertical="center" wrapText="1"/>
      <protection/>
    </xf>
    <xf numFmtId="2" fontId="36" fillId="0" borderId="38" xfId="54" applyNumberFormat="1" applyFont="1" applyBorder="1" applyAlignment="1" applyProtection="1">
      <alignment horizontal="right" vertical="center" wrapText="1"/>
      <protection/>
    </xf>
    <xf numFmtId="2" fontId="36" fillId="0" borderId="0" xfId="54" applyNumberFormat="1" applyFont="1" applyFill="1" applyBorder="1" applyAlignment="1" applyProtection="1">
      <alignment horizontal="right" vertical="center" wrapText="1"/>
      <protection/>
    </xf>
    <xf numFmtId="0" fontId="35" fillId="0" borderId="0" xfId="54" applyFont="1" applyAlignment="1" applyProtection="1">
      <alignment horizontal="right" vertical="top"/>
      <protection/>
    </xf>
    <xf numFmtId="2" fontId="33" fillId="37" borderId="22" xfId="0" applyNumberFormat="1" applyFont="1" applyFill="1" applyBorder="1" applyAlignment="1" applyProtection="1">
      <alignment horizontal="center" vertical="center"/>
      <protection/>
    </xf>
    <xf numFmtId="0" fontId="35" fillId="0" borderId="0" xfId="53" applyAlignment="1">
      <alignment vertical="center"/>
      <protection/>
    </xf>
    <xf numFmtId="0" fontId="35" fillId="0" borderId="45" xfId="53" applyBorder="1" applyAlignment="1">
      <alignment vertical="center"/>
      <protection/>
    </xf>
    <xf numFmtId="0" fontId="62" fillId="0" borderId="10" xfId="53" applyFont="1" applyBorder="1" applyAlignment="1">
      <alignment vertical="center"/>
      <protection/>
    </xf>
    <xf numFmtId="0" fontId="42" fillId="0" borderId="10" xfId="53" applyFont="1" applyBorder="1" applyAlignment="1">
      <alignment vertical="center"/>
      <protection/>
    </xf>
    <xf numFmtId="0" fontId="62" fillId="0" borderId="46" xfId="53" applyFont="1" applyBorder="1" applyAlignment="1">
      <alignment vertical="center"/>
      <protection/>
    </xf>
    <xf numFmtId="0" fontId="62" fillId="0" borderId="17" xfId="53" applyFont="1" applyBorder="1" applyAlignment="1">
      <alignment vertical="center"/>
      <protection/>
    </xf>
    <xf numFmtId="0" fontId="35" fillId="0" borderId="13" xfId="53" applyBorder="1" applyAlignment="1">
      <alignment vertical="center"/>
      <protection/>
    </xf>
    <xf numFmtId="0" fontId="47" fillId="0" borderId="0" xfId="53" applyFont="1" applyBorder="1" applyAlignment="1">
      <alignment vertical="center"/>
      <protection/>
    </xf>
    <xf numFmtId="0" fontId="64" fillId="41" borderId="47" xfId="53" applyFont="1" applyFill="1" applyBorder="1" applyAlignment="1">
      <alignment horizontal="center" vertical="center"/>
      <protection/>
    </xf>
    <xf numFmtId="0" fontId="50" fillId="0" borderId="0" xfId="53" applyFont="1" applyAlignment="1">
      <alignment vertical="center"/>
      <protection/>
    </xf>
    <xf numFmtId="0" fontId="66" fillId="0" borderId="12" xfId="53" applyFont="1" applyBorder="1" applyAlignment="1">
      <alignment horizontal="center" vertical="center"/>
      <protection/>
    </xf>
    <xf numFmtId="0" fontId="64" fillId="0" borderId="0" xfId="53" applyFont="1" applyAlignment="1">
      <alignment horizontal="right" vertical="center"/>
      <protection/>
    </xf>
    <xf numFmtId="0" fontId="64" fillId="0" borderId="0" xfId="53" applyFont="1" applyBorder="1" applyAlignment="1">
      <alignment horizontal="right" vertical="center"/>
      <protection/>
    </xf>
    <xf numFmtId="201" fontId="43" fillId="0" borderId="39" xfId="53" applyNumberFormat="1" applyFont="1" applyBorder="1" applyAlignment="1">
      <alignment horizontal="center" vertical="center"/>
      <protection/>
    </xf>
    <xf numFmtId="0" fontId="72" fillId="0" borderId="13" xfId="53" applyFont="1" applyBorder="1" applyAlignment="1">
      <alignment vertical="top"/>
      <protection/>
    </xf>
    <xf numFmtId="4" fontId="62" fillId="0" borderId="42" xfId="53" applyNumberFormat="1" applyFont="1" applyBorder="1" applyAlignment="1">
      <alignment vertical="center"/>
      <protection/>
    </xf>
    <xf numFmtId="4" fontId="42" fillId="0" borderId="10" xfId="53" applyNumberFormat="1" applyFont="1" applyBorder="1" applyAlignment="1">
      <alignment vertical="center"/>
      <protection/>
    </xf>
    <xf numFmtId="4" fontId="42" fillId="0" borderId="48" xfId="53" applyNumberFormat="1" applyFont="1" applyBorder="1" applyAlignment="1">
      <alignment vertical="center"/>
      <protection/>
    </xf>
    <xf numFmtId="4" fontId="42" fillId="0" borderId="12" xfId="53" applyNumberFormat="1" applyFont="1" applyBorder="1" applyAlignment="1">
      <alignment vertical="center"/>
      <protection/>
    </xf>
    <xf numFmtId="7" fontId="66" fillId="0" borderId="49" xfId="51" applyNumberFormat="1" applyFont="1" applyBorder="1" applyAlignment="1">
      <alignment horizontal="center" vertical="center"/>
    </xf>
    <xf numFmtId="7" fontId="66" fillId="0" borderId="0" xfId="51" applyNumberFormat="1" applyFont="1" applyBorder="1" applyAlignment="1">
      <alignment horizontal="center" vertical="center"/>
    </xf>
    <xf numFmtId="7" fontId="66" fillId="0" borderId="13" xfId="51" applyNumberFormat="1" applyFont="1" applyBorder="1" applyAlignment="1">
      <alignment horizontal="center" vertical="center"/>
    </xf>
    <xf numFmtId="4" fontId="42" fillId="0" borderId="50" xfId="53" applyNumberFormat="1" applyFont="1" applyBorder="1" applyAlignment="1">
      <alignment horizontal="right" vertical="center"/>
      <protection/>
    </xf>
    <xf numFmtId="0" fontId="64" fillId="41" borderId="48" xfId="53" applyFont="1" applyFill="1" applyBorder="1" applyAlignment="1">
      <alignment horizontal="center" vertical="center"/>
      <protection/>
    </xf>
    <xf numFmtId="4" fontId="42" fillId="0" borderId="51" xfId="53" applyNumberFormat="1" applyFont="1" applyBorder="1" applyAlignment="1">
      <alignment horizontal="right" vertical="center"/>
      <protection/>
    </xf>
    <xf numFmtId="4" fontId="62" fillId="0" borderId="52" xfId="53" applyNumberFormat="1" applyFont="1" applyBorder="1" applyAlignment="1">
      <alignment horizontal="right" vertical="center"/>
      <protection/>
    </xf>
    <xf numFmtId="0" fontId="62" fillId="0" borderId="48" xfId="53" applyFont="1" applyBorder="1" applyAlignment="1">
      <alignment vertical="center"/>
      <protection/>
    </xf>
    <xf numFmtId="0" fontId="62" fillId="0" borderId="16" xfId="53" applyFont="1" applyBorder="1" applyAlignment="1">
      <alignment vertical="center"/>
      <protection/>
    </xf>
    <xf numFmtId="0" fontId="73" fillId="0" borderId="0" xfId="53" applyFont="1" applyAlignment="1">
      <alignment horizontal="center" vertical="center"/>
      <protection/>
    </xf>
    <xf numFmtId="0" fontId="42" fillId="0" borderId="53" xfId="53" applyFont="1" applyBorder="1" applyAlignment="1" applyProtection="1">
      <alignment horizontal="center" vertical="center"/>
      <protection locked="0"/>
    </xf>
    <xf numFmtId="2" fontId="5" fillId="33" borderId="21" xfId="49" applyNumberFormat="1" applyFont="1" applyFill="1" applyBorder="1" applyAlignment="1" applyProtection="1">
      <alignment horizontal="center" vertical="center"/>
      <protection/>
    </xf>
    <xf numFmtId="1" fontId="6" fillId="42" borderId="54" xfId="0" applyNumberFormat="1" applyFont="1" applyFill="1" applyBorder="1" applyAlignment="1" applyProtection="1">
      <alignment horizontal="center"/>
      <protection/>
    </xf>
    <xf numFmtId="1" fontId="6" fillId="42" borderId="55" xfId="0" applyNumberFormat="1" applyFont="1" applyFill="1" applyBorder="1" applyAlignment="1" applyProtection="1">
      <alignment horizontal="center"/>
      <protection/>
    </xf>
    <xf numFmtId="1" fontId="6" fillId="42" borderId="56" xfId="0" applyNumberFormat="1" applyFont="1" applyFill="1" applyBorder="1" applyAlignment="1" applyProtection="1">
      <alignment horizontal="center"/>
      <protection/>
    </xf>
    <xf numFmtId="1" fontId="6" fillId="43" borderId="54" xfId="0" applyNumberFormat="1" applyFont="1" applyFill="1" applyBorder="1" applyAlignment="1" applyProtection="1">
      <alignment horizontal="center"/>
      <protection/>
    </xf>
    <xf numFmtId="1" fontId="6" fillId="43" borderId="57" xfId="0" applyNumberFormat="1" applyFont="1" applyFill="1" applyBorder="1" applyAlignment="1" applyProtection="1">
      <alignment horizontal="center"/>
      <protection/>
    </xf>
    <xf numFmtId="1" fontId="6" fillId="43" borderId="55" xfId="0" applyNumberFormat="1" applyFont="1" applyFill="1" applyBorder="1" applyAlignment="1" applyProtection="1">
      <alignment horizontal="center"/>
      <protection/>
    </xf>
    <xf numFmtId="0" fontId="38" fillId="41" borderId="10" xfId="0" applyFont="1" applyFill="1" applyBorder="1" applyAlignment="1" applyProtection="1">
      <alignment horizontal="center" vertical="center" wrapText="1"/>
      <protection/>
    </xf>
    <xf numFmtId="193" fontId="36" fillId="44" borderId="38" xfId="0" applyNumberFormat="1" applyFont="1" applyFill="1" applyBorder="1" applyAlignment="1" applyProtection="1">
      <alignment vertical="center"/>
      <protection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193" fontId="0" fillId="0" borderId="10" xfId="0" applyNumberFormat="1" applyFill="1" applyBorder="1" applyAlignment="1" applyProtection="1">
      <alignment vertical="center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horizontal="center" vertical="center"/>
      <protection/>
    </xf>
    <xf numFmtId="0" fontId="36" fillId="35" borderId="10" xfId="0" applyFont="1" applyFill="1" applyBorder="1" applyAlignment="1" applyProtection="1">
      <alignment horizontal="center" vertical="center"/>
      <protection/>
    </xf>
    <xf numFmtId="193" fontId="36" fillId="35" borderId="10" xfId="0" applyNumberFormat="1" applyFont="1" applyFill="1" applyBorder="1" applyAlignment="1" applyProtection="1">
      <alignment vertical="center"/>
      <protection/>
    </xf>
    <xf numFmtId="0" fontId="36" fillId="35" borderId="39" xfId="54" applyFont="1" applyFill="1" applyBorder="1" applyAlignment="1" applyProtection="1">
      <alignment horizontal="center" vertical="center" wrapText="1"/>
      <protection/>
    </xf>
    <xf numFmtId="2" fontId="36" fillId="0" borderId="39" xfId="54" applyNumberFormat="1" applyFont="1" applyBorder="1" applyAlignment="1" applyProtection="1">
      <alignment horizontal="right" vertical="center" wrapText="1"/>
      <protection/>
    </xf>
    <xf numFmtId="0" fontId="43" fillId="45" borderId="59" xfId="54" applyFont="1" applyFill="1" applyBorder="1" applyAlignment="1" applyProtection="1">
      <alignment horizontal="center" vertical="center" wrapText="1"/>
      <protection/>
    </xf>
    <xf numFmtId="191" fontId="49" fillId="45" borderId="60" xfId="54" applyNumberFormat="1" applyFont="1" applyFill="1" applyBorder="1" applyAlignment="1" applyProtection="1">
      <alignment horizontal="center" vertical="top" wrapText="1"/>
      <protection/>
    </xf>
    <xf numFmtId="2" fontId="36" fillId="45" borderId="61" xfId="54" applyNumberFormat="1" applyFont="1" applyFill="1" applyBorder="1" applyAlignment="1" applyProtection="1">
      <alignment horizontal="center" vertical="top" wrapText="1"/>
      <protection/>
    </xf>
    <xf numFmtId="4" fontId="13" fillId="46" borderId="62" xfId="0" applyNumberFormat="1" applyFont="1" applyFill="1" applyBorder="1" applyAlignment="1" applyProtection="1">
      <alignment horizontal="center" vertical="center"/>
      <protection/>
    </xf>
    <xf numFmtId="2" fontId="5" fillId="46" borderId="63" xfId="0" applyNumberFormat="1" applyFont="1" applyFill="1" applyBorder="1" applyAlignment="1" applyProtection="1">
      <alignment horizontal="center" vertical="center"/>
      <protection/>
    </xf>
    <xf numFmtId="2" fontId="5" fillId="46" borderId="22" xfId="0" applyNumberFormat="1" applyFont="1" applyFill="1" applyBorder="1" applyAlignment="1" applyProtection="1">
      <alignment horizontal="center" vertical="center"/>
      <protection/>
    </xf>
    <xf numFmtId="0" fontId="50" fillId="0" borderId="49" xfId="53" applyFont="1" applyBorder="1" applyAlignment="1">
      <alignment vertical="center"/>
      <protection/>
    </xf>
    <xf numFmtId="198" fontId="22" fillId="0" borderId="10" xfId="0" applyNumberFormat="1" applyFont="1" applyFill="1" applyBorder="1" applyAlignment="1" applyProtection="1">
      <alignment horizontal="center" vertical="center"/>
      <protection/>
    </xf>
    <xf numFmtId="193" fontId="2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4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80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5" fillId="0" borderId="0" xfId="53" applyFont="1" applyAlignment="1">
      <alignment vertical="center"/>
      <protection/>
    </xf>
    <xf numFmtId="0" fontId="17" fillId="35" borderId="20" xfId="0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 applyProtection="1">
      <alignment horizontal="right" vertical="center"/>
      <protection/>
    </xf>
    <xf numFmtId="20" fontId="19" fillId="0" borderId="65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28" fillId="0" borderId="20" xfId="0" applyFont="1" applyBorder="1" applyAlignment="1" applyProtection="1">
      <alignment horizontal="left" vertical="center"/>
      <protection locked="0"/>
    </xf>
    <xf numFmtId="0" fontId="121" fillId="0" borderId="0" xfId="53" applyFont="1" applyAlignment="1">
      <alignment horizontal="center" vertical="center"/>
      <protection/>
    </xf>
    <xf numFmtId="0" fontId="122" fillId="0" borderId="0" xfId="53" applyFont="1" applyAlignment="1">
      <alignment horizontal="center" vertical="center"/>
      <protection/>
    </xf>
    <xf numFmtId="0" fontId="35" fillId="0" borderId="0" xfId="53" applyAlignment="1">
      <alignment horizontal="center" vertical="center"/>
      <protection/>
    </xf>
    <xf numFmtId="0" fontId="66" fillId="0" borderId="49" xfId="53" applyFont="1" applyBorder="1" applyAlignment="1">
      <alignment horizontal="center" vertical="center"/>
      <protection/>
    </xf>
    <xf numFmtId="0" fontId="66" fillId="0" borderId="0" xfId="53" applyFont="1" applyBorder="1" applyAlignment="1">
      <alignment horizontal="center" vertical="center"/>
      <protection/>
    </xf>
    <xf numFmtId="0" fontId="66" fillId="0" borderId="13" xfId="53" applyFont="1" applyBorder="1" applyAlignment="1">
      <alignment horizontal="center" vertical="center"/>
      <protection/>
    </xf>
    <xf numFmtId="4" fontId="62" fillId="0" borderId="66" xfId="53" applyNumberFormat="1" applyFont="1" applyBorder="1" applyAlignment="1">
      <alignment vertical="center"/>
      <protection/>
    </xf>
    <xf numFmtId="0" fontId="47" fillId="0" borderId="67" xfId="53" applyFont="1" applyBorder="1" applyAlignment="1">
      <alignment horizontal="center" vertical="center" wrapText="1"/>
      <protection/>
    </xf>
    <xf numFmtId="203" fontId="42" fillId="0" borderId="47" xfId="53" applyNumberFormat="1" applyFont="1" applyBorder="1" applyAlignment="1">
      <alignment horizontal="right" vertical="center"/>
      <protection/>
    </xf>
    <xf numFmtId="204" fontId="42" fillId="0" borderId="47" xfId="53" applyNumberFormat="1" applyFont="1" applyBorder="1" applyAlignment="1">
      <alignment horizontal="right" vertical="center"/>
      <protection/>
    </xf>
    <xf numFmtId="0" fontId="47" fillId="0" borderId="67" xfId="53" applyFont="1" applyBorder="1" applyAlignment="1">
      <alignment horizontal="center" vertical="center"/>
      <protection/>
    </xf>
    <xf numFmtId="0" fontId="47" fillId="0" borderId="68" xfId="53" applyFont="1" applyBorder="1" applyAlignment="1">
      <alignment horizontal="center" vertical="center"/>
      <protection/>
    </xf>
    <xf numFmtId="204" fontId="42" fillId="0" borderId="69" xfId="53" applyNumberFormat="1" applyFont="1" applyBorder="1" applyAlignment="1">
      <alignment horizontal="right" vertical="center"/>
      <protection/>
    </xf>
    <xf numFmtId="0" fontId="67" fillId="0" borderId="67" xfId="53" applyFont="1" applyBorder="1" applyAlignment="1">
      <alignment horizontal="center" vertical="center" wrapText="1"/>
      <protection/>
    </xf>
    <xf numFmtId="0" fontId="82" fillId="0" borderId="10" xfId="53" applyFont="1" applyBorder="1" applyAlignment="1">
      <alignment horizontal="center" vertical="center" wrapText="1"/>
      <protection/>
    </xf>
    <xf numFmtId="0" fontId="80" fillId="0" borderId="10" xfId="53" applyFont="1" applyBorder="1" applyAlignment="1">
      <alignment horizontal="center" vertical="center" wrapText="1"/>
      <protection/>
    </xf>
    <xf numFmtId="203" fontId="82" fillId="0" borderId="47" xfId="53" applyNumberFormat="1" applyFont="1" applyBorder="1" applyAlignment="1">
      <alignment horizontal="center" vertical="center" wrapText="1"/>
      <protection/>
    </xf>
    <xf numFmtId="0" fontId="35" fillId="0" borderId="0" xfId="53" applyBorder="1" applyAlignment="1">
      <alignment vertical="center"/>
      <protection/>
    </xf>
    <xf numFmtId="0" fontId="35" fillId="0" borderId="67" xfId="53" applyBorder="1" applyAlignment="1">
      <alignment vertical="center"/>
      <protection/>
    </xf>
    <xf numFmtId="0" fontId="35" fillId="0" borderId="47" xfId="53" applyBorder="1" applyAlignment="1">
      <alignment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4" fontId="42" fillId="0" borderId="0" xfId="53" applyNumberFormat="1" applyFont="1" applyBorder="1" applyAlignment="1">
      <alignment vertical="center"/>
      <protection/>
    </xf>
    <xf numFmtId="0" fontId="35" fillId="0" borderId="10" xfId="53" applyBorder="1" applyAlignment="1">
      <alignment horizontal="left" vertical="center"/>
      <protection/>
    </xf>
    <xf numFmtId="0" fontId="47" fillId="0" borderId="10" xfId="53" applyFont="1" applyBorder="1" applyAlignment="1">
      <alignment horizontal="left" vertical="center" wrapText="1"/>
      <protection/>
    </xf>
    <xf numFmtId="0" fontId="47" fillId="0" borderId="10" xfId="53" applyFont="1" applyBorder="1" applyAlignment="1">
      <alignment horizontal="left" vertical="center"/>
      <protection/>
    </xf>
    <xf numFmtId="0" fontId="47" fillId="0" borderId="70" xfId="53" applyFont="1" applyBorder="1" applyAlignment="1">
      <alignment horizontal="left" vertical="center"/>
      <protection/>
    </xf>
    <xf numFmtId="0" fontId="62" fillId="0" borderId="17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left" vertical="center"/>
      <protection/>
    </xf>
    <xf numFmtId="0" fontId="50" fillId="0" borderId="0" xfId="53" applyFont="1" applyBorder="1" applyAlignment="1">
      <alignment horizontal="left" vertical="center"/>
      <protection/>
    </xf>
    <xf numFmtId="0" fontId="62" fillId="0" borderId="41" xfId="53" applyFont="1" applyBorder="1" applyAlignment="1">
      <alignment horizontal="center" vertical="center"/>
      <protection/>
    </xf>
    <xf numFmtId="2" fontId="50" fillId="0" borderId="10" xfId="53" applyNumberFormat="1" applyFont="1" applyBorder="1" applyAlignment="1">
      <alignment vertical="center"/>
      <protection/>
    </xf>
    <xf numFmtId="49" fontId="50" fillId="0" borderId="10" xfId="53" applyNumberFormat="1" applyFont="1" applyBorder="1" applyAlignment="1">
      <alignment vertical="center"/>
      <protection/>
    </xf>
    <xf numFmtId="0" fontId="71" fillId="0" borderId="0" xfId="53" applyFont="1" applyBorder="1" applyAlignment="1">
      <alignment horizontal="left" vertical="center"/>
      <protection/>
    </xf>
    <xf numFmtId="0" fontId="35" fillId="0" borderId="10" xfId="53" applyBorder="1" applyAlignment="1">
      <alignment vertical="center"/>
      <protection/>
    </xf>
    <xf numFmtId="0" fontId="42" fillId="0" borderId="10" xfId="53" applyFont="1" applyBorder="1" applyAlignment="1">
      <alignment horizontal="center" vertical="center"/>
      <protection/>
    </xf>
    <xf numFmtId="0" fontId="0" fillId="47" borderId="0" xfId="0" applyFill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71" xfId="0" applyNumberFormat="1" applyFont="1" applyFill="1" applyBorder="1" applyAlignment="1" applyProtection="1">
      <alignment horizontal="center" vertical="center"/>
      <protection/>
    </xf>
    <xf numFmtId="4" fontId="13" fillId="0" borderId="57" xfId="0" applyNumberFormat="1" applyFont="1" applyFill="1" applyBorder="1" applyAlignment="1" applyProtection="1">
      <alignment horizontal="center" vertical="center"/>
      <protection/>
    </xf>
    <xf numFmtId="1" fontId="62" fillId="0" borderId="10" xfId="53" applyNumberFormat="1" applyFont="1" applyBorder="1" applyAlignment="1">
      <alignment horizontal="center" vertical="center"/>
      <protection/>
    </xf>
    <xf numFmtId="0" fontId="85" fillId="35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horizontal="right" vertical="center"/>
    </xf>
    <xf numFmtId="1" fontId="62" fillId="0" borderId="41" xfId="53" applyNumberFormat="1" applyFont="1" applyBorder="1" applyAlignment="1">
      <alignment horizontal="center" vertical="center"/>
      <protection/>
    </xf>
    <xf numFmtId="2" fontId="50" fillId="0" borderId="49" xfId="53" applyNumberFormat="1" applyFont="1" applyBorder="1" applyAlignment="1">
      <alignment vertical="center"/>
      <protection/>
    </xf>
    <xf numFmtId="4" fontId="50" fillId="47" borderId="67" xfId="54" applyNumberFormat="1" applyFont="1" applyFill="1" applyBorder="1" applyAlignment="1" applyProtection="1">
      <alignment horizontal="left" vertical="center"/>
      <protection/>
    </xf>
    <xf numFmtId="4" fontId="35" fillId="47" borderId="43" xfId="54" applyNumberFormat="1" applyFont="1" applyFill="1" applyBorder="1" applyAlignment="1" applyProtection="1">
      <alignment horizontal="right" vertical="center"/>
      <protection/>
    </xf>
    <xf numFmtId="4" fontId="35" fillId="47" borderId="10" xfId="54" applyNumberFormat="1" applyFont="1" applyFill="1" applyBorder="1" applyAlignment="1" applyProtection="1">
      <alignment horizontal="right" vertical="center"/>
      <protection/>
    </xf>
    <xf numFmtId="4" fontId="50" fillId="47" borderId="27" xfId="54" applyNumberFormat="1" applyFont="1" applyFill="1" applyBorder="1" applyAlignment="1" applyProtection="1">
      <alignment horizontal="left" vertical="center"/>
      <protection/>
    </xf>
    <xf numFmtId="4" fontId="35" fillId="47" borderId="27" xfId="54" applyNumberFormat="1" applyFont="1" applyFill="1" applyBorder="1" applyAlignment="1" applyProtection="1">
      <alignment horizontal="right" vertical="center"/>
      <protection/>
    </xf>
    <xf numFmtId="4" fontId="50" fillId="47" borderId="68" xfId="54" applyNumberFormat="1" applyFont="1" applyFill="1" applyBorder="1" applyAlignment="1" applyProtection="1">
      <alignment horizontal="left" vertical="center"/>
      <protection/>
    </xf>
    <xf numFmtId="4" fontId="35" fillId="47" borderId="45" xfId="54" applyNumberFormat="1" applyFont="1" applyFill="1" applyBorder="1" applyAlignment="1" applyProtection="1">
      <alignment horizontal="right" vertical="center"/>
      <protection/>
    </xf>
    <xf numFmtId="0" fontId="36" fillId="13" borderId="32" xfId="54" applyFont="1" applyFill="1" applyBorder="1" applyAlignment="1" applyProtection="1">
      <alignment horizontal="center" vertical="center"/>
      <protection/>
    </xf>
    <xf numFmtId="0" fontId="36" fillId="13" borderId="60" xfId="54" applyFont="1" applyFill="1" applyBorder="1" applyAlignment="1" applyProtection="1">
      <alignment horizontal="center" vertical="center" wrapText="1"/>
      <protection/>
    </xf>
    <xf numFmtId="0" fontId="36" fillId="13" borderId="45" xfId="54" applyFont="1" applyFill="1" applyBorder="1" applyAlignment="1" applyProtection="1">
      <alignment horizontal="center" vertical="center" wrapText="1"/>
      <protection/>
    </xf>
    <xf numFmtId="0" fontId="36" fillId="13" borderId="41" xfId="54" applyFont="1" applyFill="1" applyBorder="1" applyAlignment="1" applyProtection="1">
      <alignment horizontal="center" vertical="center" wrapText="1"/>
      <protection/>
    </xf>
    <xf numFmtId="0" fontId="36" fillId="13" borderId="72" xfId="54" applyFont="1" applyFill="1" applyBorder="1" applyAlignment="1" applyProtection="1">
      <alignment horizontal="center" vertical="center" wrapText="1"/>
      <protection/>
    </xf>
    <xf numFmtId="0" fontId="36" fillId="13" borderId="32" xfId="54" applyFont="1" applyFill="1" applyBorder="1" applyAlignment="1" applyProtection="1">
      <alignment horizontal="center" vertical="center" wrapText="1"/>
      <protection/>
    </xf>
    <xf numFmtId="0" fontId="61" fillId="47" borderId="0" xfId="0" applyFont="1" applyFill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20" fontId="5" fillId="33" borderId="4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10" fillId="0" borderId="65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Fill="1" applyBorder="1" applyAlignment="1" applyProtection="1">
      <alignment horizontal="center" vertical="center" wrapText="1"/>
      <protection/>
    </xf>
    <xf numFmtId="20" fontId="5" fillId="33" borderId="76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19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center"/>
      <protection/>
    </xf>
    <xf numFmtId="2" fontId="10" fillId="48" borderId="54" xfId="0" applyNumberFormat="1" applyFont="1" applyFill="1" applyBorder="1" applyAlignment="1" applyProtection="1">
      <alignment horizontal="center" vertical="center"/>
      <protection/>
    </xf>
    <xf numFmtId="0" fontId="12" fillId="41" borderId="11" xfId="0" applyFont="1" applyFill="1" applyBorder="1" applyAlignment="1" applyProtection="1">
      <alignment horizontal="center" vertical="center"/>
      <protection/>
    </xf>
    <xf numFmtId="0" fontId="12" fillId="41" borderId="78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vertical="center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" fontId="24" fillId="0" borderId="85" xfId="0" applyNumberFormat="1" applyFont="1" applyFill="1" applyBorder="1" applyAlignment="1" applyProtection="1">
      <alignment horizontal="center" vertic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9" fillId="0" borderId="88" xfId="0" applyFont="1" applyFill="1" applyBorder="1" applyAlignment="1" applyProtection="1">
      <alignment horizontal="center" vertical="center" wrapText="1"/>
      <protection/>
    </xf>
    <xf numFmtId="0" fontId="14" fillId="0" borderId="89" xfId="0" applyFont="1" applyFill="1" applyBorder="1" applyAlignment="1" applyProtection="1">
      <alignment horizontal="center" vertical="center" wrapText="1"/>
      <protection/>
    </xf>
    <xf numFmtId="2" fontId="24" fillId="0" borderId="86" xfId="49" applyNumberFormat="1" applyFont="1" applyFill="1" applyBorder="1" applyAlignment="1" applyProtection="1">
      <alignment horizontal="center" vertical="center"/>
      <protection/>
    </xf>
    <xf numFmtId="2" fontId="21" fillId="43" borderId="48" xfId="0" applyNumberFormat="1" applyFont="1" applyFill="1" applyBorder="1" applyAlignment="1" applyProtection="1">
      <alignment horizontal="center" vertical="center" wrapText="1"/>
      <protection/>
    </xf>
    <xf numFmtId="0" fontId="22" fillId="44" borderId="45" xfId="0" applyFont="1" applyFill="1" applyBorder="1" applyAlignment="1">
      <alignment horizontal="center" vertical="center" wrapText="1"/>
    </xf>
    <xf numFmtId="0" fontId="22" fillId="44" borderId="75" xfId="0" applyFont="1" applyFill="1" applyBorder="1" applyAlignment="1">
      <alignment horizontal="center" vertical="center" wrapText="1"/>
    </xf>
    <xf numFmtId="0" fontId="22" fillId="44" borderId="45" xfId="0" applyFont="1" applyFill="1" applyBorder="1" applyAlignment="1" applyProtection="1">
      <alignment horizontal="center" vertical="center" wrapText="1"/>
      <protection/>
    </xf>
    <xf numFmtId="0" fontId="22" fillId="44" borderId="75" xfId="0" applyFont="1" applyFill="1" applyBorder="1" applyAlignment="1" applyProtection="1">
      <alignment horizontal="center" vertical="center" wrapText="1"/>
      <protection/>
    </xf>
    <xf numFmtId="2" fontId="10" fillId="43" borderId="57" xfId="49" applyNumberFormat="1" applyFont="1" applyFill="1" applyBorder="1" applyAlignment="1" applyProtection="1">
      <alignment horizontal="center" vertical="center"/>
      <protection/>
    </xf>
    <xf numFmtId="0" fontId="12" fillId="44" borderId="10" xfId="0" applyFont="1" applyFill="1" applyBorder="1" applyAlignment="1" applyProtection="1">
      <alignment horizontal="center" vertical="center"/>
      <protection/>
    </xf>
    <xf numFmtId="0" fontId="12" fillId="44" borderId="90" xfId="0" applyFont="1" applyFill="1" applyBorder="1" applyAlignment="1" applyProtection="1">
      <alignment horizontal="center" vertical="center"/>
      <protection/>
    </xf>
    <xf numFmtId="2" fontId="10" fillId="0" borderId="91" xfId="49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92" xfId="0" applyFont="1" applyBorder="1" applyAlignment="1" applyProtection="1">
      <alignment horizontal="center" vertical="center"/>
      <protection/>
    </xf>
    <xf numFmtId="2" fontId="10" fillId="48" borderId="55" xfId="49" applyNumberFormat="1" applyFont="1" applyFill="1" applyBorder="1" applyAlignment="1" applyProtection="1">
      <alignment horizontal="center" vertical="center"/>
      <protection/>
    </xf>
    <xf numFmtId="0" fontId="12" fillId="41" borderId="18" xfId="0" applyFont="1" applyFill="1" applyBorder="1" applyAlignment="1" applyProtection="1">
      <alignment horizontal="center" vertical="center"/>
      <protection/>
    </xf>
    <xf numFmtId="0" fontId="12" fillId="41" borderId="93" xfId="0" applyFont="1" applyFill="1" applyBorder="1" applyAlignment="1" applyProtection="1">
      <alignment horizontal="center" vertical="center"/>
      <protection/>
    </xf>
    <xf numFmtId="20" fontId="21" fillId="35" borderId="74" xfId="0" applyNumberFormat="1" applyFont="1" applyFill="1" applyBorder="1" applyAlignment="1" applyProtection="1">
      <alignment horizontal="center" vertical="center" wrapText="1"/>
      <protection/>
    </xf>
    <xf numFmtId="20" fontId="7" fillId="35" borderId="16" xfId="0" applyNumberFormat="1" applyFont="1" applyFill="1" applyBorder="1" applyAlignment="1" applyProtection="1">
      <alignment horizontal="center" vertical="center" wrapText="1"/>
      <protection/>
    </xf>
    <xf numFmtId="49" fontId="21" fillId="42" borderId="48" xfId="0" applyNumberFormat="1" applyFont="1" applyFill="1" applyBorder="1" applyAlignment="1" applyProtection="1">
      <alignment horizontal="center" vertical="center" wrapText="1"/>
      <protection/>
    </xf>
    <xf numFmtId="0" fontId="22" fillId="41" borderId="45" xfId="0" applyFont="1" applyFill="1" applyBorder="1" applyAlignment="1" applyProtection="1">
      <alignment horizontal="center" vertical="center"/>
      <protection/>
    </xf>
    <xf numFmtId="0" fontId="22" fillId="41" borderId="75" xfId="0" applyFont="1" applyFill="1" applyBorder="1" applyAlignment="1" applyProtection="1">
      <alignment horizontal="center" vertical="center"/>
      <protection/>
    </xf>
    <xf numFmtId="2" fontId="21" fillId="42" borderId="94" xfId="0" applyNumberFormat="1" applyFont="1" applyFill="1" applyBorder="1" applyAlignment="1" applyProtection="1">
      <alignment horizontal="center" vertical="center" wrapText="1"/>
      <protection/>
    </xf>
    <xf numFmtId="2" fontId="21" fillId="42" borderId="83" xfId="0" applyNumberFormat="1" applyFont="1" applyFill="1" applyBorder="1" applyAlignment="1" applyProtection="1">
      <alignment horizontal="center" vertical="center" wrapText="1"/>
      <protection/>
    </xf>
    <xf numFmtId="2" fontId="21" fillId="42" borderId="84" xfId="0" applyNumberFormat="1" applyFont="1" applyFill="1" applyBorder="1" applyAlignment="1" applyProtection="1">
      <alignment horizontal="center" vertical="center" wrapText="1"/>
      <protection/>
    </xf>
    <xf numFmtId="2" fontId="21" fillId="43" borderId="95" xfId="0" applyNumberFormat="1" applyFont="1" applyFill="1" applyBorder="1" applyAlignment="1" applyProtection="1">
      <alignment horizontal="center" vertical="center" wrapText="1"/>
      <protection/>
    </xf>
    <xf numFmtId="0" fontId="22" fillId="44" borderId="76" xfId="0" applyFont="1" applyFill="1" applyBorder="1" applyAlignment="1" applyProtection="1">
      <alignment horizontal="center" vertical="center" wrapText="1"/>
      <protection/>
    </xf>
    <xf numFmtId="0" fontId="22" fillId="44" borderId="80" xfId="0" applyFont="1" applyFill="1" applyBorder="1" applyAlignment="1" applyProtection="1">
      <alignment horizontal="center" vertical="center" wrapText="1"/>
      <protection/>
    </xf>
    <xf numFmtId="184" fontId="10" fillId="43" borderId="57" xfId="49" applyNumberFormat="1" applyFont="1" applyFill="1" applyBorder="1" applyAlignment="1" applyProtection="1">
      <alignment horizontal="center" vertical="center"/>
      <protection/>
    </xf>
    <xf numFmtId="2" fontId="10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73" xfId="0" applyFont="1" applyBorder="1" applyAlignment="1" applyProtection="1">
      <alignment horizontal="center" vertical="center"/>
      <protection/>
    </xf>
    <xf numFmtId="2" fontId="24" fillId="0" borderId="96" xfId="0" applyNumberFormat="1" applyFont="1" applyFill="1" applyBorder="1" applyAlignment="1" applyProtection="1">
      <alignment horizontal="center" vertical="center"/>
      <protection/>
    </xf>
    <xf numFmtId="2" fontId="24" fillId="0" borderId="86" xfId="0" applyNumberFormat="1" applyFont="1" applyFill="1" applyBorder="1" applyAlignment="1" applyProtection="1">
      <alignment horizontal="center" vertical="center"/>
      <protection/>
    </xf>
    <xf numFmtId="2" fontId="24" fillId="0" borderId="97" xfId="0" applyNumberFormat="1" applyFont="1" applyFill="1" applyBorder="1" applyAlignment="1" applyProtection="1">
      <alignment horizontal="center" vertical="center"/>
      <protection/>
    </xf>
    <xf numFmtId="2" fontId="24" fillId="0" borderId="86" xfId="0" applyNumberFormat="1" applyFont="1" applyFill="1" applyBorder="1" applyAlignment="1" applyProtection="1">
      <alignment horizontal="center" vertical="center"/>
      <protection/>
    </xf>
    <xf numFmtId="0" fontId="25" fillId="0" borderId="86" xfId="0" applyFont="1" applyFill="1" applyBorder="1" applyAlignment="1" applyProtection="1">
      <alignment horizontal="center" vertical="center"/>
      <protection/>
    </xf>
    <xf numFmtId="2" fontId="24" fillId="0" borderId="97" xfId="0" applyNumberFormat="1" applyFont="1" applyFill="1" applyBorder="1" applyAlignment="1" applyProtection="1">
      <alignment horizontal="center" vertical="center"/>
      <protection/>
    </xf>
    <xf numFmtId="2" fontId="21" fillId="42" borderId="95" xfId="0" applyNumberFormat="1" applyFont="1" applyFill="1" applyBorder="1" applyAlignment="1" applyProtection="1">
      <alignment horizontal="center" vertical="center" wrapText="1"/>
      <protection/>
    </xf>
    <xf numFmtId="0" fontId="22" fillId="41" borderId="76" xfId="0" applyFont="1" applyFill="1" applyBorder="1" applyAlignment="1" applyProtection="1">
      <alignment horizontal="center" vertical="center" wrapText="1"/>
      <protection/>
    </xf>
    <xf numFmtId="0" fontId="22" fillId="41" borderId="80" xfId="0" applyFont="1" applyFill="1" applyBorder="1" applyAlignment="1" applyProtection="1">
      <alignment horizontal="center" vertical="center" wrapText="1"/>
      <protection/>
    </xf>
    <xf numFmtId="2" fontId="21" fillId="42" borderId="48" xfId="0" applyNumberFormat="1" applyFont="1" applyFill="1" applyBorder="1" applyAlignment="1" applyProtection="1">
      <alignment horizontal="center" vertical="center" wrapText="1"/>
      <protection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75" xfId="0" applyFont="1" applyFill="1" applyBorder="1" applyAlignment="1">
      <alignment horizontal="center" vertical="center" wrapText="1"/>
    </xf>
    <xf numFmtId="2" fontId="9" fillId="46" borderId="98" xfId="0" applyNumberFormat="1" applyFont="1" applyFill="1" applyBorder="1" applyAlignment="1" applyProtection="1">
      <alignment horizontal="center" vertical="center" wrapText="1"/>
      <protection/>
    </xf>
    <xf numFmtId="0" fontId="23" fillId="46" borderId="99" xfId="0" applyFont="1" applyFill="1" applyBorder="1" applyAlignment="1">
      <alignment horizontal="center"/>
    </xf>
    <xf numFmtId="0" fontId="23" fillId="46" borderId="100" xfId="0" applyFont="1" applyFill="1" applyBorder="1" applyAlignment="1">
      <alignment horizontal="center"/>
    </xf>
    <xf numFmtId="0" fontId="22" fillId="41" borderId="45" xfId="0" applyFont="1" applyFill="1" applyBorder="1" applyAlignment="1" applyProtection="1">
      <alignment horizontal="center" vertical="center" wrapText="1"/>
      <protection/>
    </xf>
    <xf numFmtId="0" fontId="22" fillId="41" borderId="75" xfId="0" applyFont="1" applyFill="1" applyBorder="1" applyAlignment="1" applyProtection="1">
      <alignment horizontal="center" vertical="center" wrapText="1"/>
      <protection/>
    </xf>
    <xf numFmtId="2" fontId="21" fillId="43" borderId="46" xfId="0" applyNumberFormat="1" applyFont="1" applyFill="1" applyBorder="1" applyAlignment="1" applyProtection="1">
      <alignment horizontal="center" vertical="center" wrapText="1"/>
      <protection/>
    </xf>
    <xf numFmtId="0" fontId="22" fillId="44" borderId="41" xfId="0" applyFont="1" applyFill="1" applyBorder="1" applyAlignment="1">
      <alignment horizontal="center" vertical="center" wrapText="1"/>
    </xf>
    <xf numFmtId="0" fontId="22" fillId="44" borderId="101" xfId="0" applyFont="1" applyFill="1" applyBorder="1" applyAlignment="1">
      <alignment horizontal="center" vertical="center" wrapText="1"/>
    </xf>
    <xf numFmtId="1" fontId="76" fillId="49" borderId="98" xfId="0" applyNumberFormat="1" applyFont="1" applyFill="1" applyBorder="1" applyAlignment="1" applyProtection="1">
      <alignment horizontal="center" vertical="center" textRotation="90"/>
      <protection/>
    </xf>
    <xf numFmtId="1" fontId="76" fillId="49" borderId="99" xfId="0" applyNumberFormat="1" applyFont="1" applyFill="1" applyBorder="1" applyAlignment="1" applyProtection="1">
      <alignment horizontal="center" vertical="center" textRotation="90"/>
      <protection/>
    </xf>
    <xf numFmtId="1" fontId="76" fillId="49" borderId="100" xfId="0" applyNumberFormat="1" applyFont="1" applyFill="1" applyBorder="1" applyAlignment="1" applyProtection="1">
      <alignment horizontal="center" vertical="center" textRotation="90"/>
      <protection/>
    </xf>
    <xf numFmtId="0" fontId="70" fillId="50" borderId="44" xfId="53" applyFont="1" applyFill="1" applyBorder="1" applyAlignment="1">
      <alignment horizontal="center" vertical="center"/>
      <protection/>
    </xf>
    <xf numFmtId="0" fontId="70" fillId="50" borderId="39" xfId="53" applyFont="1" applyFill="1" applyBorder="1" applyAlignment="1">
      <alignment horizontal="center" vertical="center"/>
      <protection/>
    </xf>
    <xf numFmtId="0" fontId="70" fillId="50" borderId="38" xfId="53" applyFont="1" applyFill="1" applyBorder="1" applyAlignment="1">
      <alignment horizontal="center" vertical="center"/>
      <protection/>
    </xf>
    <xf numFmtId="0" fontId="43" fillId="10" borderId="102" xfId="53" applyFont="1" applyFill="1" applyBorder="1" applyAlignment="1">
      <alignment horizontal="justify" vertical="center" wrapText="1"/>
      <protection/>
    </xf>
    <xf numFmtId="0" fontId="50" fillId="10" borderId="43" xfId="53" applyFont="1" applyFill="1" applyBorder="1" applyAlignment="1">
      <alignment horizontal="justify" vertical="center"/>
      <protection/>
    </xf>
    <xf numFmtId="0" fontId="50" fillId="10" borderId="28" xfId="53" applyFont="1" applyFill="1" applyBorder="1" applyAlignment="1">
      <alignment horizontal="justify" vertical="center"/>
      <protection/>
    </xf>
    <xf numFmtId="0" fontId="43" fillId="0" borderId="103" xfId="53" applyFont="1" applyBorder="1" applyAlignment="1">
      <alignment horizontal="left" vertical="center" wrapText="1" indent="1"/>
      <protection/>
    </xf>
    <xf numFmtId="0" fontId="35" fillId="0" borderId="103" xfId="53" applyBorder="1" applyAlignment="1">
      <alignment horizontal="left" indent="1"/>
      <protection/>
    </xf>
    <xf numFmtId="0" fontId="35" fillId="0" borderId="104" xfId="53" applyBorder="1" applyAlignment="1">
      <alignment horizontal="left" indent="1"/>
      <protection/>
    </xf>
    <xf numFmtId="0" fontId="68" fillId="0" borderId="105" xfId="53" applyFont="1" applyBorder="1" applyAlignment="1">
      <alignment horizontal="right" vertical="center"/>
      <protection/>
    </xf>
    <xf numFmtId="0" fontId="68" fillId="0" borderId="20" xfId="53" applyFont="1" applyBorder="1" applyAlignment="1">
      <alignment horizontal="right" vertical="center"/>
      <protection/>
    </xf>
    <xf numFmtId="0" fontId="34" fillId="37" borderId="10" xfId="53" applyFont="1" applyFill="1" applyBorder="1" applyAlignment="1">
      <alignment horizontal="center" vertical="center" wrapText="1"/>
      <protection/>
    </xf>
    <xf numFmtId="0" fontId="34" fillId="37" borderId="10" xfId="53" applyFont="1" applyFill="1" applyBorder="1" applyAlignment="1">
      <alignment horizontal="center" vertical="center"/>
      <protection/>
    </xf>
    <xf numFmtId="0" fontId="36" fillId="0" borderId="10" xfId="53" applyFont="1" applyBorder="1" applyAlignment="1">
      <alignment horizontal="center" vertical="center"/>
      <protection/>
    </xf>
    <xf numFmtId="0" fontId="36" fillId="0" borderId="19" xfId="53" applyFont="1" applyBorder="1" applyAlignment="1">
      <alignment horizontal="center" vertical="center"/>
      <protection/>
    </xf>
    <xf numFmtId="2" fontId="50" fillId="0" borderId="19" xfId="53" applyNumberFormat="1" applyFont="1" applyBorder="1" applyAlignment="1">
      <alignment horizontal="left" vertical="center"/>
      <protection/>
    </xf>
    <xf numFmtId="2" fontId="50" fillId="0" borderId="18" xfId="53" applyNumberFormat="1" applyFont="1" applyBorder="1" applyAlignment="1">
      <alignment horizontal="left" vertical="center"/>
      <protection/>
    </xf>
    <xf numFmtId="2" fontId="42" fillId="0" borderId="106" xfId="53" applyNumberFormat="1" applyFont="1" applyBorder="1" applyAlignment="1" applyProtection="1">
      <alignment horizontal="right" vertical="center"/>
      <protection locked="0"/>
    </xf>
    <xf numFmtId="2" fontId="42" fillId="0" borderId="107" xfId="53" applyNumberFormat="1" applyFont="1" applyBorder="1" applyAlignment="1" applyProtection="1">
      <alignment horizontal="right" vertical="center"/>
      <protection locked="0"/>
    </xf>
    <xf numFmtId="0" fontId="36" fillId="0" borderId="16" xfId="53" applyFont="1" applyBorder="1" applyAlignment="1">
      <alignment horizontal="center" vertical="center"/>
      <protection/>
    </xf>
    <xf numFmtId="0" fontId="36" fillId="0" borderId="17" xfId="53" applyFont="1" applyBorder="1" applyAlignment="1">
      <alignment horizontal="center" vertical="center"/>
      <protection/>
    </xf>
    <xf numFmtId="0" fontId="50" fillId="0" borderId="18" xfId="53" applyFont="1" applyBorder="1" applyAlignment="1">
      <alignment horizontal="left" vertical="center"/>
      <protection/>
    </xf>
    <xf numFmtId="0" fontId="50" fillId="0" borderId="20" xfId="53" applyFont="1" applyBorder="1" applyAlignment="1">
      <alignment horizontal="left" vertical="center"/>
      <protection/>
    </xf>
    <xf numFmtId="0" fontId="66" fillId="0" borderId="108" xfId="53" applyFont="1" applyFill="1" applyBorder="1" applyAlignment="1">
      <alignment horizontal="center" vertical="center" wrapText="1"/>
      <protection/>
    </xf>
    <xf numFmtId="0" fontId="66" fillId="0" borderId="0" xfId="53" applyFont="1" applyFill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center" vertical="center" wrapText="1"/>
      <protection/>
    </xf>
    <xf numFmtId="0" fontId="36" fillId="0" borderId="20" xfId="53" applyFont="1" applyBorder="1" applyAlignment="1">
      <alignment horizontal="center" vertical="center"/>
      <protection/>
    </xf>
    <xf numFmtId="0" fontId="43" fillId="0" borderId="10" xfId="53" applyFont="1" applyBorder="1" applyAlignment="1">
      <alignment horizontal="center" vertical="center"/>
      <protection/>
    </xf>
    <xf numFmtId="0" fontId="69" fillId="50" borderId="44" xfId="53" applyFont="1" applyFill="1" applyBorder="1" applyAlignment="1">
      <alignment horizontal="center" vertical="center"/>
      <protection/>
    </xf>
    <xf numFmtId="0" fontId="69" fillId="50" borderId="39" xfId="53" applyFont="1" applyFill="1" applyBorder="1" applyAlignment="1">
      <alignment horizontal="center" vertical="center"/>
      <protection/>
    </xf>
    <xf numFmtId="0" fontId="69" fillId="50" borderId="38" xfId="53" applyFont="1" applyFill="1" applyBorder="1" applyAlignment="1">
      <alignment horizontal="center" vertical="center"/>
      <protection/>
    </xf>
    <xf numFmtId="0" fontId="71" fillId="0" borderId="0" xfId="53" applyFont="1" applyBorder="1" applyAlignment="1">
      <alignment horizontal="center" vertical="center"/>
      <protection/>
    </xf>
    <xf numFmtId="0" fontId="75" fillId="0" borderId="109" xfId="53" applyFont="1" applyBorder="1" applyAlignment="1">
      <alignment horizontal="center" vertical="center"/>
      <protection/>
    </xf>
    <xf numFmtId="0" fontId="75" fillId="0" borderId="103" xfId="53" applyFont="1" applyBorder="1" applyAlignment="1">
      <alignment horizontal="center" vertical="center"/>
      <protection/>
    </xf>
    <xf numFmtId="0" fontId="47" fillId="0" borderId="48" xfId="53" applyFont="1" applyBorder="1" applyAlignment="1">
      <alignment horizontal="left" vertical="center"/>
      <protection/>
    </xf>
    <xf numFmtId="0" fontId="42" fillId="0" borderId="16" xfId="53" applyFont="1" applyBorder="1" applyAlignment="1">
      <alignment horizontal="left" vertical="center"/>
      <protection/>
    </xf>
    <xf numFmtId="4" fontId="42" fillId="0" borderId="48" xfId="53" applyNumberFormat="1" applyFont="1" applyBorder="1" applyAlignment="1">
      <alignment horizontal="right" vertical="center"/>
      <protection/>
    </xf>
    <xf numFmtId="4" fontId="42" fillId="0" borderId="16" xfId="53" applyNumberFormat="1" applyFont="1" applyBorder="1" applyAlignment="1">
      <alignment horizontal="right" vertical="center"/>
      <protection/>
    </xf>
    <xf numFmtId="0" fontId="38" fillId="0" borderId="0" xfId="53" applyFont="1" applyAlignment="1">
      <alignment horizontal="right" vertical="center"/>
      <protection/>
    </xf>
    <xf numFmtId="0" fontId="38" fillId="0" borderId="0" xfId="53" applyFont="1" applyBorder="1" applyAlignment="1">
      <alignment horizontal="right" vertical="center"/>
      <protection/>
    </xf>
    <xf numFmtId="193" fontId="36" fillId="0" borderId="44" xfId="53" applyNumberFormat="1" applyFont="1" applyBorder="1" applyAlignment="1">
      <alignment horizontal="right" vertical="center"/>
      <protection/>
    </xf>
    <xf numFmtId="193" fontId="36" fillId="0" borderId="38" xfId="53" applyNumberFormat="1" applyFont="1" applyBorder="1" applyAlignment="1">
      <alignment horizontal="right" vertical="center"/>
      <protection/>
    </xf>
    <xf numFmtId="0" fontId="68" fillId="0" borderId="68" xfId="53" applyFont="1" applyBorder="1" applyAlignment="1">
      <alignment horizontal="center" vertical="center" wrapText="1"/>
      <protection/>
    </xf>
    <xf numFmtId="0" fontId="68" fillId="0" borderId="70" xfId="53" applyFont="1" applyBorder="1" applyAlignment="1">
      <alignment horizontal="center" vertical="center"/>
      <protection/>
    </xf>
    <xf numFmtId="0" fontId="68" fillId="0" borderId="110" xfId="53" applyFont="1" applyBorder="1" applyAlignment="1">
      <alignment horizontal="center" vertical="center"/>
      <protection/>
    </xf>
    <xf numFmtId="0" fontId="68" fillId="0" borderId="108" xfId="53" applyFont="1" applyBorder="1" applyAlignment="1">
      <alignment horizontal="center" vertical="center"/>
      <protection/>
    </xf>
    <xf numFmtId="0" fontId="68" fillId="0" borderId="0" xfId="53" applyFont="1" applyBorder="1" applyAlignment="1">
      <alignment horizontal="center" vertical="center"/>
      <protection/>
    </xf>
    <xf numFmtId="0" fontId="82" fillId="47" borderId="68" xfId="53" applyFont="1" applyFill="1" applyBorder="1" applyAlignment="1">
      <alignment horizontal="center" vertical="center" wrapText="1"/>
      <protection/>
    </xf>
    <xf numFmtId="0" fontId="65" fillId="47" borderId="70" xfId="53" applyFont="1" applyFill="1" applyBorder="1" applyAlignment="1">
      <alignment horizontal="center" vertical="center"/>
      <protection/>
    </xf>
    <xf numFmtId="0" fontId="65" fillId="47" borderId="111" xfId="53" applyFont="1" applyFill="1" applyBorder="1" applyAlignment="1">
      <alignment horizontal="center" vertical="center"/>
      <protection/>
    </xf>
    <xf numFmtId="0" fontId="81" fillId="0" borderId="112" xfId="53" applyFont="1" applyBorder="1" applyAlignment="1">
      <alignment horizontal="center" vertical="center"/>
      <protection/>
    </xf>
    <xf numFmtId="0" fontId="81" fillId="0" borderId="113" xfId="53" applyFont="1" applyBorder="1" applyAlignment="1">
      <alignment horizontal="center" vertical="center"/>
      <protection/>
    </xf>
    <xf numFmtId="0" fontId="81" fillId="0" borderId="114" xfId="53" applyFont="1" applyBorder="1" applyAlignment="1">
      <alignment horizontal="center" vertical="center"/>
      <protection/>
    </xf>
    <xf numFmtId="0" fontId="42" fillId="0" borderId="10" xfId="53" applyFont="1" applyBorder="1" applyAlignment="1">
      <alignment horizontal="center" vertical="center"/>
      <protection/>
    </xf>
    <xf numFmtId="0" fontId="42" fillId="0" borderId="115" xfId="53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center" vertical="center"/>
      <protection/>
    </xf>
    <xf numFmtId="0" fontId="42" fillId="0" borderId="82" xfId="53" applyFont="1" applyBorder="1" applyAlignment="1">
      <alignment horizontal="center" vertical="center"/>
      <protection/>
    </xf>
    <xf numFmtId="0" fontId="42" fillId="0" borderId="116" xfId="53" applyFont="1" applyBorder="1" applyAlignment="1">
      <alignment horizontal="center" vertical="center"/>
      <protection/>
    </xf>
    <xf numFmtId="0" fontId="42" fillId="0" borderId="64" xfId="53" applyFont="1" applyBorder="1" applyAlignment="1">
      <alignment horizontal="center" vertical="center"/>
      <protection/>
    </xf>
    <xf numFmtId="0" fontId="42" fillId="0" borderId="77" xfId="53" applyFont="1" applyBorder="1" applyAlignment="1">
      <alignment horizontal="center" vertical="center"/>
      <protection/>
    </xf>
    <xf numFmtId="0" fontId="62" fillId="0" borderId="10" xfId="53" applyFont="1" applyBorder="1" applyAlignment="1">
      <alignment horizontal="center" vertical="center"/>
      <protection/>
    </xf>
    <xf numFmtId="0" fontId="68" fillId="0" borderId="10" xfId="53" applyFont="1" applyBorder="1" applyAlignment="1">
      <alignment horizontal="center" vertical="center" wrapText="1"/>
      <protection/>
    </xf>
    <xf numFmtId="0" fontId="35" fillId="0" borderId="0" xfId="53" applyAlignment="1">
      <alignment horizontal="center" vertical="center"/>
      <protection/>
    </xf>
    <xf numFmtId="0" fontId="42" fillId="0" borderId="19" xfId="53" applyFont="1" applyBorder="1" applyAlignment="1">
      <alignment horizontal="center" vertical="center"/>
      <protection/>
    </xf>
    <xf numFmtId="0" fontId="42" fillId="0" borderId="20" xfId="53" applyFont="1" applyBorder="1" applyAlignment="1">
      <alignment horizontal="center" vertical="center"/>
      <protection/>
    </xf>
    <xf numFmtId="0" fontId="42" fillId="0" borderId="18" xfId="53" applyFont="1" applyBorder="1" applyAlignment="1">
      <alignment horizontal="center" vertical="center"/>
      <protection/>
    </xf>
    <xf numFmtId="0" fontId="39" fillId="44" borderId="44" xfId="0" applyFont="1" applyFill="1" applyBorder="1" applyAlignment="1" applyProtection="1">
      <alignment horizontal="right" vertical="center"/>
      <protection/>
    </xf>
    <xf numFmtId="0" fontId="39" fillId="44" borderId="39" xfId="0" applyFont="1" applyFill="1" applyBorder="1" applyAlignment="1" applyProtection="1">
      <alignment horizontal="right" vertical="center"/>
      <protection/>
    </xf>
    <xf numFmtId="0" fontId="77" fillId="0" borderId="19" xfId="0" applyFont="1" applyFill="1" applyBorder="1" applyAlignment="1" applyProtection="1">
      <alignment horizontal="center" vertical="center" wrapText="1"/>
      <protection/>
    </xf>
    <xf numFmtId="0" fontId="77" fillId="0" borderId="20" xfId="0" applyFont="1" applyFill="1" applyBorder="1" applyAlignment="1" applyProtection="1">
      <alignment horizontal="center" vertical="center" wrapText="1"/>
      <protection/>
    </xf>
    <xf numFmtId="0" fontId="77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9" fillId="40" borderId="44" xfId="0" applyFont="1" applyFill="1" applyBorder="1" applyAlignment="1" applyProtection="1">
      <alignment horizontal="right" vertical="center"/>
      <protection/>
    </xf>
    <xf numFmtId="0" fontId="39" fillId="40" borderId="39" xfId="0" applyFont="1" applyFill="1" applyBorder="1" applyAlignment="1" applyProtection="1">
      <alignment horizontal="right" vertical="center"/>
      <protection/>
    </xf>
    <xf numFmtId="0" fontId="51" fillId="36" borderId="0" xfId="54" applyFont="1" applyFill="1" applyBorder="1" applyAlignment="1" applyProtection="1">
      <alignment horizontal="center" vertical="center" wrapText="1"/>
      <protection/>
    </xf>
    <xf numFmtId="0" fontId="52" fillId="0" borderId="117" xfId="0" applyFont="1" applyFill="1" applyBorder="1" applyAlignment="1" applyProtection="1">
      <alignment horizontal="center" vertical="center"/>
      <protection/>
    </xf>
    <xf numFmtId="0" fontId="52" fillId="0" borderId="118" xfId="0" applyFont="1" applyFill="1" applyBorder="1" applyAlignment="1" applyProtection="1">
      <alignment horizontal="center" vertical="center"/>
      <protection/>
    </xf>
    <xf numFmtId="0" fontId="52" fillId="0" borderId="119" xfId="0" applyFont="1" applyFill="1" applyBorder="1" applyAlignment="1" applyProtection="1">
      <alignment horizontal="center" vertical="center"/>
      <protection/>
    </xf>
    <xf numFmtId="0" fontId="39" fillId="41" borderId="44" xfId="0" applyFont="1" applyFill="1" applyBorder="1" applyAlignment="1" applyProtection="1">
      <alignment horizontal="right" vertical="center"/>
      <protection/>
    </xf>
    <xf numFmtId="0" fontId="39" fillId="41" borderId="39" xfId="0" applyFont="1" applyFill="1" applyBorder="1" applyAlignment="1" applyProtection="1">
      <alignment horizontal="right" vertical="center"/>
      <protection/>
    </xf>
    <xf numFmtId="0" fontId="54" fillId="0" borderId="0" xfId="54" applyFont="1" applyAlignment="1" applyProtection="1">
      <alignment horizontal="center" vertical="center" wrapText="1"/>
      <protection/>
    </xf>
    <xf numFmtId="0" fontId="45" fillId="35" borderId="120" xfId="54" applyFont="1" applyFill="1" applyBorder="1" applyAlignment="1" applyProtection="1">
      <alignment horizontal="center" vertical="center"/>
      <protection locked="0"/>
    </xf>
    <xf numFmtId="0" fontId="45" fillId="35" borderId="39" xfId="54" applyFont="1" applyFill="1" applyBorder="1" applyAlignment="1" applyProtection="1">
      <alignment horizontal="center" vertical="center"/>
      <protection locked="0"/>
    </xf>
    <xf numFmtId="0" fontId="45" fillId="35" borderId="38" xfId="54" applyFont="1" applyFill="1" applyBorder="1" applyAlignment="1" applyProtection="1">
      <alignment horizontal="center" vertical="center"/>
      <protection locked="0"/>
    </xf>
    <xf numFmtId="0" fontId="44" fillId="38" borderId="10" xfId="54" applyFont="1" applyFill="1" applyBorder="1" applyAlignment="1" applyProtection="1">
      <alignment horizontal="center" vertical="center"/>
      <protection/>
    </xf>
    <xf numFmtId="0" fontId="55" fillId="38" borderId="10" xfId="54" applyFont="1" applyFill="1" applyBorder="1" applyAlignment="1" applyProtection="1">
      <alignment horizontal="center" vertical="center" wrapText="1"/>
      <protection/>
    </xf>
    <xf numFmtId="0" fontId="42" fillId="38" borderId="121" xfId="54" applyFill="1" applyBorder="1" applyAlignment="1" applyProtection="1">
      <alignment horizontal="center" vertical="top" wrapText="1"/>
      <protection/>
    </xf>
    <xf numFmtId="0" fontId="42" fillId="38" borderId="66" xfId="54" applyFill="1" applyBorder="1" applyAlignment="1" applyProtection="1">
      <alignment horizontal="center" vertical="top" wrapText="1"/>
      <protection/>
    </xf>
    <xf numFmtId="0" fontId="5" fillId="36" borderId="122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5" fillId="36" borderId="123" xfId="0" applyFont="1" applyFill="1" applyBorder="1" applyAlignment="1">
      <alignment horizontal="center" vertical="center"/>
    </xf>
    <xf numFmtId="0" fontId="5" fillId="36" borderId="124" xfId="0" applyFont="1" applyFill="1" applyBorder="1" applyAlignment="1">
      <alignment horizontal="center" vertical="center"/>
    </xf>
    <xf numFmtId="0" fontId="30" fillId="36" borderId="0" xfId="0" applyFont="1" applyFill="1" applyAlignment="1">
      <alignment horizontal="left" vertical="center"/>
    </xf>
    <xf numFmtId="0" fontId="30" fillId="36" borderId="125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/>
    </xf>
    <xf numFmtId="0" fontId="52" fillId="0" borderId="96" xfId="0" applyFont="1" applyBorder="1" applyAlignment="1">
      <alignment horizontal="center"/>
    </xf>
    <xf numFmtId="0" fontId="52" fillId="0" borderId="86" xfId="0" applyFont="1" applyBorder="1" applyAlignment="1">
      <alignment horizontal="center"/>
    </xf>
    <xf numFmtId="0" fontId="52" fillId="0" borderId="97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91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" fontId="13" fillId="0" borderId="12" xfId="49" applyNumberFormat="1" applyFont="1" applyFill="1" applyBorder="1" applyAlignment="1" applyProtection="1">
      <alignment horizontal="center" vertical="center"/>
      <protection/>
    </xf>
    <xf numFmtId="4" fontId="13" fillId="0" borderId="16" xfId="49" applyNumberFormat="1" applyFont="1" applyFill="1" applyBorder="1" applyAlignment="1" applyProtection="1">
      <alignment horizontal="center" vertical="center"/>
      <protection/>
    </xf>
    <xf numFmtId="4" fontId="13" fillId="0" borderId="83" xfId="49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_Exemple de compta complet - cahier jaune" xfId="51"/>
    <cellStyle name="Neutre" xfId="52"/>
    <cellStyle name="Normal_Exemple de compta complet - cahier jaune" xfId="53"/>
    <cellStyle name="Normal_Gestion analytique Coop OCCE nov 20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D0D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D"/>
      <rgbColor rgb="006AFF6A"/>
      <rgbColor rgb="000000FF"/>
      <rgbColor rgb="00FFFF6A"/>
      <rgbColor rgb="00FF02FF"/>
      <rgbColor rgb="0053FFFF"/>
      <rgbColor rgb="00800000"/>
      <rgbColor rgb="00008000"/>
      <rgbColor rgb="00000080"/>
      <rgbColor rgb="00BDBD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47625</xdr:rowOff>
    </xdr:from>
    <xdr:to>
      <xdr:col>0</xdr:col>
      <xdr:colOff>895350</xdr:colOff>
      <xdr:row>13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860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2514600</xdr:colOff>
      <xdr:row>0</xdr:row>
      <xdr:rowOff>9525</xdr:rowOff>
    </xdr:from>
    <xdr:to>
      <xdr:col>3</xdr:col>
      <xdr:colOff>3267075</xdr:colOff>
      <xdr:row>2</xdr:row>
      <xdr:rowOff>114300</xdr:rowOff>
    </xdr:to>
    <xdr:pic>
      <xdr:nvPicPr>
        <xdr:cNvPr id="1" name="Imag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952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30</xdr:row>
      <xdr:rowOff>142875</xdr:rowOff>
    </xdr:from>
    <xdr:to>
      <xdr:col>7</xdr:col>
      <xdr:colOff>666750</xdr:colOff>
      <xdr:row>30</xdr:row>
      <xdr:rowOff>142875</xdr:rowOff>
    </xdr:to>
    <xdr:sp>
      <xdr:nvSpPr>
        <xdr:cNvPr id="1" name="Line 3"/>
        <xdr:cNvSpPr>
          <a:spLocks/>
        </xdr:cNvSpPr>
      </xdr:nvSpPr>
      <xdr:spPr>
        <a:xfrm>
          <a:off x="85725" y="6353175"/>
          <a:ext cx="6934200" cy="0"/>
        </a:xfrm>
        <a:prstGeom prst="line">
          <a:avLst/>
        </a:prstGeom>
        <a:noFill/>
        <a:ln w="76200" cmpd="tri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3</xdr:col>
      <xdr:colOff>76200</xdr:colOff>
      <xdr:row>0</xdr:row>
      <xdr:rowOff>104775</xdr:rowOff>
    </xdr:from>
    <xdr:to>
      <xdr:col>3</xdr:col>
      <xdr:colOff>704850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228600</xdr:rowOff>
    </xdr:from>
    <xdr:to>
      <xdr:col>0</xdr:col>
      <xdr:colOff>276225</xdr:colOff>
      <xdr:row>15</xdr:row>
      <xdr:rowOff>47625</xdr:rowOff>
    </xdr:to>
    <xdr:sp>
      <xdr:nvSpPr>
        <xdr:cNvPr id="1" name="Line 7"/>
        <xdr:cNvSpPr>
          <a:spLocks/>
        </xdr:cNvSpPr>
      </xdr:nvSpPr>
      <xdr:spPr>
        <a:xfrm flipH="1">
          <a:off x="190500" y="3543300"/>
          <a:ext cx="85725" cy="209550"/>
        </a:xfrm>
        <a:prstGeom prst="line">
          <a:avLst/>
        </a:prstGeom>
        <a:noFill/>
        <a:ln w="25400" cmpd="sng">
          <a:solidFill>
            <a:srgbClr val="FF0D0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180975</xdr:colOff>
      <xdr:row>0</xdr:row>
      <xdr:rowOff>0</xdr:rowOff>
    </xdr:from>
    <xdr:to>
      <xdr:col>20</xdr:col>
      <xdr:colOff>333375</xdr:colOff>
      <xdr:row>1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152400</xdr:rowOff>
    </xdr:from>
    <xdr:to>
      <xdr:col>1</xdr:col>
      <xdr:colOff>266700</xdr:colOff>
      <xdr:row>3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Eric\AppData\Local\Microsoft\Windows\Temporary%20Internet%20Files\Content.Outlook\I8B0LU43\Comptes%20Coop%20OCCE%20nov%202006%20vu%20par%20Vinc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ordonnées et Aide"/>
      <sheetName val="Bilan"/>
      <sheetName val="LIVRE"/>
      <sheetName val="Gestion analytique des Projets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0" zoomScaleNormal="80" zoomScalePageLayoutView="0" workbookViewId="0" topLeftCell="A1">
      <selection activeCell="B2" sqref="B2"/>
    </sheetView>
  </sheetViews>
  <sheetFormatPr defaultColWidth="0" defaultRowHeight="12.75"/>
  <cols>
    <col min="1" max="1" width="37.421875" style="10" customWidth="1"/>
    <col min="2" max="2" width="66.00390625" style="10" customWidth="1"/>
    <col min="3" max="16384" width="0" style="0" hidden="1" customWidth="1"/>
  </cols>
  <sheetData>
    <row r="1" spans="1:2" ht="32.25" customHeight="1">
      <c r="A1" s="306" t="s">
        <v>109</v>
      </c>
      <c r="B1" s="307"/>
    </row>
    <row r="2" spans="1:2" s="3" customFormat="1" ht="25.5" customHeight="1">
      <c r="A2" s="240" t="s">
        <v>102</v>
      </c>
      <c r="B2" s="244" t="s">
        <v>160</v>
      </c>
    </row>
    <row r="3" spans="1:2" s="3" customFormat="1" ht="23.25" customHeight="1">
      <c r="A3" s="240" t="s">
        <v>17</v>
      </c>
      <c r="B3" s="244" t="s">
        <v>161</v>
      </c>
    </row>
    <row r="4" spans="1:2" s="3" customFormat="1" ht="23.25" customHeight="1">
      <c r="A4" s="240" t="s">
        <v>18</v>
      </c>
      <c r="B4" s="244" t="s">
        <v>162</v>
      </c>
    </row>
    <row r="5" spans="1:2" s="3" customFormat="1" ht="23.25" customHeight="1">
      <c r="A5" s="240" t="s">
        <v>104</v>
      </c>
      <c r="B5" s="244" t="s">
        <v>163</v>
      </c>
    </row>
    <row r="6" spans="1:2" s="3" customFormat="1" ht="23.25" customHeight="1">
      <c r="A6" s="240" t="s">
        <v>103</v>
      </c>
      <c r="B6" s="244" t="s">
        <v>164</v>
      </c>
    </row>
    <row r="7" spans="1:2" ht="23.25" customHeight="1">
      <c r="A7" s="240" t="s">
        <v>110</v>
      </c>
      <c r="B7" s="244" t="s">
        <v>119</v>
      </c>
    </row>
    <row r="8" spans="1:2" ht="23.25" customHeight="1">
      <c r="A8" s="240" t="s">
        <v>106</v>
      </c>
      <c r="B8" s="244" t="s">
        <v>107</v>
      </c>
    </row>
    <row r="9" spans="1:2" ht="4.5" customHeight="1">
      <c r="A9" s="121"/>
      <c r="B9" s="122"/>
    </row>
    <row r="10" spans="1:2" ht="21.75" customHeight="1">
      <c r="A10" s="286" t="s">
        <v>105</v>
      </c>
      <c r="B10" s="285"/>
    </row>
    <row r="11" spans="1:2" ht="29.25" customHeight="1">
      <c r="A11" s="124" t="s">
        <v>20</v>
      </c>
      <c r="B11" s="123">
        <v>2012</v>
      </c>
    </row>
    <row r="12" spans="1:2" ht="27" customHeight="1">
      <c r="A12" s="124" t="s">
        <v>19</v>
      </c>
      <c r="B12" s="123">
        <v>2013</v>
      </c>
    </row>
    <row r="13" spans="1:2" ht="16.5" customHeight="1">
      <c r="A13" s="83"/>
      <c r="B13" s="120"/>
    </row>
    <row r="14" spans="1:2" ht="28.5" customHeight="1">
      <c r="A14" s="308"/>
      <c r="B14" s="309"/>
    </row>
    <row r="15" spans="1:2" ht="42" customHeight="1">
      <c r="A15" s="81"/>
      <c r="B15" s="82"/>
    </row>
    <row r="16" spans="1:2" ht="27" customHeight="1">
      <c r="A16" s="303"/>
      <c r="B16" s="310"/>
    </row>
    <row r="17" spans="1:2" ht="4.5" customHeight="1">
      <c r="A17" s="303"/>
      <c r="B17" s="303"/>
    </row>
    <row r="18" spans="1:2" ht="12.75">
      <c r="A18" s="311"/>
      <c r="B18" s="311"/>
    </row>
    <row r="19" spans="1:2" ht="12.75">
      <c r="A19" s="303"/>
      <c r="B19" s="310"/>
    </row>
    <row r="20" spans="1:2" ht="12.75">
      <c r="A20" s="303"/>
      <c r="B20" s="310"/>
    </row>
    <row r="21" spans="1:2" ht="12.75">
      <c r="A21" s="303"/>
      <c r="B21" s="310"/>
    </row>
    <row r="22" spans="1:2" ht="12.75">
      <c r="A22" s="303"/>
      <c r="B22" s="310"/>
    </row>
    <row r="23" spans="1:2" ht="12.75">
      <c r="A23" s="303"/>
      <c r="B23" s="310"/>
    </row>
    <row r="24" spans="1:2" ht="12.75">
      <c r="A24" s="303"/>
      <c r="B24" s="310"/>
    </row>
    <row r="25" spans="1:2" ht="15.75">
      <c r="A25" s="304"/>
      <c r="B25" s="304"/>
    </row>
    <row r="26" spans="1:2" ht="12.75">
      <c r="A26" s="305"/>
      <c r="B26" s="305"/>
    </row>
    <row r="27" spans="1:2" ht="12.75">
      <c r="A27" s="303"/>
      <c r="B27" s="310"/>
    </row>
    <row r="28" spans="1:2" ht="12.75">
      <c r="A28" s="313"/>
      <c r="B28" s="310"/>
    </row>
    <row r="29" spans="1:2" ht="12.75">
      <c r="A29" s="303"/>
      <c r="B29" s="313"/>
    </row>
    <row r="30" spans="1:2" ht="12.75">
      <c r="A30" s="303"/>
      <c r="B30" s="303"/>
    </row>
    <row r="31" spans="1:2" ht="12.75">
      <c r="A31" s="303"/>
      <c r="B31" s="303"/>
    </row>
    <row r="32" spans="1:2" ht="12.75">
      <c r="A32" s="303"/>
      <c r="B32" s="303"/>
    </row>
    <row r="33" spans="1:2" ht="12.75">
      <c r="A33" s="303"/>
      <c r="B33" s="303"/>
    </row>
    <row r="34" spans="1:2" ht="18.75">
      <c r="A34" s="312"/>
      <c r="B34" s="312"/>
    </row>
    <row r="35" spans="1:2" s="280" customFormat="1" ht="48.75" customHeight="1">
      <c r="A35" s="302"/>
      <c r="B35" s="302"/>
    </row>
  </sheetData>
  <sheetProtection password="CDD5" sheet="1" objects="1" scenarios="1"/>
  <protectedRanges>
    <protectedRange sqref="A10:A13" name="Plage2"/>
    <protectedRange sqref="A15:B58" name="Plage1"/>
  </protectedRanges>
  <mergeCells count="22">
    <mergeCell ref="A20:B20"/>
    <mergeCell ref="A21:B21"/>
    <mergeCell ref="A34:B34"/>
    <mergeCell ref="A29:B29"/>
    <mergeCell ref="A28:B28"/>
    <mergeCell ref="A24:B24"/>
    <mergeCell ref="A1:B1"/>
    <mergeCell ref="A14:B14"/>
    <mergeCell ref="A16:B16"/>
    <mergeCell ref="A30:B30"/>
    <mergeCell ref="A19:B19"/>
    <mergeCell ref="A17:B17"/>
    <mergeCell ref="A22:B22"/>
    <mergeCell ref="A23:B23"/>
    <mergeCell ref="A27:B27"/>
    <mergeCell ref="A18:B18"/>
    <mergeCell ref="A35:B35"/>
    <mergeCell ref="A31:B31"/>
    <mergeCell ref="A32:B32"/>
    <mergeCell ref="A33:B33"/>
    <mergeCell ref="A25:B25"/>
    <mergeCell ref="A26:B26"/>
  </mergeCells>
  <printOptions horizontalCentered="1" verticalCentered="1"/>
  <pageMargins left="1.05" right="0.78" top="0.34" bottom="0.51" header="0.25" footer="0.5118110236220472"/>
  <pageSetup horizontalDpi="300" verticalDpi="300" orientation="portrait" paperSize="9" scale="80" r:id="rId4"/>
  <drawing r:id="rId3"/>
  <legacyDrawing r:id="rId2"/>
  <oleObjects>
    <oleObject progId="Document Microsoft Office Word 97-2003" shapeId="3011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85"/>
  <sheetViews>
    <sheetView showGridLines="0" view="pageBreakPreview" zoomScale="75" zoomScaleNormal="75" zoomScaleSheetLayoutView="75" zoomScalePageLayoutView="0" workbookViewId="0" topLeftCell="A1">
      <pane xSplit="4" ySplit="7" topLeftCell="G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4" sqref="H14"/>
    </sheetView>
  </sheetViews>
  <sheetFormatPr defaultColWidth="11.421875" defaultRowHeight="12.75"/>
  <cols>
    <col min="1" max="1" width="5.00390625" style="6" customWidth="1"/>
    <col min="2" max="2" width="11.00390625" style="8" customWidth="1"/>
    <col min="3" max="3" width="10.7109375" style="8" customWidth="1"/>
    <col min="4" max="4" width="50.7109375" style="1" customWidth="1"/>
    <col min="5" max="6" width="12.7109375" style="2" hidden="1" customWidth="1"/>
    <col min="7" max="7" width="11.8515625" style="7" customWidth="1"/>
    <col min="8" max="8" width="10.7109375" style="7" customWidth="1"/>
    <col min="9" max="9" width="14.421875" style="7" customWidth="1"/>
    <col min="10" max="10" width="10.7109375" style="5" customWidth="1"/>
    <col min="11" max="11" width="10.7109375" style="4" customWidth="1"/>
    <col min="12" max="12" width="12.7109375" style="4" customWidth="1"/>
    <col min="13" max="13" width="14.28125" style="5" customWidth="1"/>
    <col min="14" max="14" width="7.421875" style="96" customWidth="1"/>
    <col min="15" max="15" width="12.28125" style="12" customWidth="1"/>
    <col min="16" max="16" width="12.57421875" style="9" customWidth="1"/>
    <col min="17" max="17" width="10.421875" style="9" customWidth="1"/>
    <col min="18" max="18" width="11.7109375" style="9" customWidth="1"/>
    <col min="19" max="19" width="11.421875" style="9" customWidth="1"/>
    <col min="20" max="20" width="10.28125" style="9" customWidth="1"/>
    <col min="21" max="21" width="10.140625" style="9" customWidth="1"/>
    <col min="22" max="22" width="13.00390625" style="9" customWidth="1"/>
    <col min="23" max="23" width="12.140625" style="9" customWidth="1"/>
    <col min="24" max="24" width="10.8515625" style="9" customWidth="1"/>
    <col min="25" max="25" width="10.28125" style="9" customWidth="1"/>
    <col min="26" max="26" width="13.57421875" style="9" customWidth="1"/>
    <col min="27" max="27" width="12.7109375" style="11" customWidth="1"/>
    <col min="28" max="28" width="10.7109375" style="11" customWidth="1"/>
    <col min="29" max="29" width="10.421875" style="11" customWidth="1"/>
    <col min="30" max="30" width="10.8515625" style="11" customWidth="1"/>
    <col min="31" max="31" width="10.7109375" style="11" customWidth="1"/>
    <col min="32" max="32" width="10.00390625" style="11" customWidth="1"/>
    <col min="33" max="16384" width="11.421875" style="13" customWidth="1"/>
  </cols>
  <sheetData>
    <row r="1" spans="1:32" ht="35.25" customHeight="1" thickBot="1" thickTop="1">
      <c r="A1" s="324" t="str">
        <f>'Coordonnées et guide'!B2&amp;" - "&amp;'Coordonnées et guide'!B4</f>
        <v>Atchoum - 56888 La Rivière</v>
      </c>
      <c r="B1" s="324"/>
      <c r="C1" s="324"/>
      <c r="D1" s="325"/>
      <c r="E1" s="346" t="s">
        <v>11</v>
      </c>
      <c r="F1" s="347"/>
      <c r="G1" s="348" t="s">
        <v>54</v>
      </c>
      <c r="H1" s="344"/>
      <c r="I1" s="345"/>
      <c r="J1" s="343" t="s">
        <v>3</v>
      </c>
      <c r="K1" s="344"/>
      <c r="L1" s="345"/>
      <c r="M1" s="390" t="s">
        <v>9</v>
      </c>
      <c r="N1" s="398" t="s">
        <v>35</v>
      </c>
      <c r="O1" s="343" t="s">
        <v>5</v>
      </c>
      <c r="P1" s="381"/>
      <c r="Q1" s="382"/>
      <c r="R1" s="381"/>
      <c r="S1" s="381"/>
      <c r="T1" s="381"/>
      <c r="U1" s="383"/>
      <c r="V1" s="378" t="s">
        <v>4</v>
      </c>
      <c r="W1" s="379"/>
      <c r="X1" s="379"/>
      <c r="Y1" s="379"/>
      <c r="Z1" s="379"/>
      <c r="AA1" s="379"/>
      <c r="AB1" s="379"/>
      <c r="AC1" s="379"/>
      <c r="AD1" s="379"/>
      <c r="AE1" s="379"/>
      <c r="AF1" s="380"/>
    </row>
    <row r="2" spans="1:32" ht="16.5" customHeight="1" thickTop="1">
      <c r="A2" s="329" t="s">
        <v>8</v>
      </c>
      <c r="B2" s="332" t="s">
        <v>0</v>
      </c>
      <c r="C2" s="319" t="s">
        <v>91</v>
      </c>
      <c r="D2" s="336" t="s">
        <v>92</v>
      </c>
      <c r="E2" s="340" t="s">
        <v>12</v>
      </c>
      <c r="F2" s="316" t="s">
        <v>13</v>
      </c>
      <c r="G2" s="360" t="s">
        <v>14</v>
      </c>
      <c r="H2" s="354" t="s">
        <v>15</v>
      </c>
      <c r="I2" s="357" t="s">
        <v>16</v>
      </c>
      <c r="J2" s="326" t="s">
        <v>14</v>
      </c>
      <c r="K2" s="374" t="s">
        <v>15</v>
      </c>
      <c r="L2" s="375" t="s">
        <v>16</v>
      </c>
      <c r="M2" s="391"/>
      <c r="N2" s="399"/>
      <c r="O2" s="206">
        <v>708</v>
      </c>
      <c r="P2" s="207">
        <v>741</v>
      </c>
      <c r="Q2" s="207">
        <v>742</v>
      </c>
      <c r="R2" s="207">
        <v>750</v>
      </c>
      <c r="S2" s="207">
        <v>758</v>
      </c>
      <c r="T2" s="207">
        <v>760</v>
      </c>
      <c r="U2" s="208">
        <v>770</v>
      </c>
      <c r="V2" s="209">
        <v>605</v>
      </c>
      <c r="W2" s="210">
        <v>608</v>
      </c>
      <c r="X2" s="211">
        <v>616</v>
      </c>
      <c r="Y2" s="211">
        <v>623</v>
      </c>
      <c r="Z2" s="211">
        <v>625</v>
      </c>
      <c r="AA2" s="210">
        <v>626</v>
      </c>
      <c r="AB2" s="210">
        <v>641</v>
      </c>
      <c r="AC2" s="210">
        <v>645</v>
      </c>
      <c r="AD2" s="210">
        <v>650</v>
      </c>
      <c r="AE2" s="210">
        <v>658</v>
      </c>
      <c r="AF2" s="210">
        <v>670</v>
      </c>
    </row>
    <row r="3" spans="1:32" s="15" customFormat="1" ht="12.75" customHeight="1">
      <c r="A3" s="330"/>
      <c r="B3" s="333"/>
      <c r="C3" s="320"/>
      <c r="D3" s="337"/>
      <c r="E3" s="341"/>
      <c r="F3" s="317"/>
      <c r="G3" s="361"/>
      <c r="H3" s="355"/>
      <c r="I3" s="358"/>
      <c r="J3" s="327"/>
      <c r="K3" s="355"/>
      <c r="L3" s="376"/>
      <c r="M3" s="391"/>
      <c r="N3" s="399"/>
      <c r="O3" s="384" t="s">
        <v>158</v>
      </c>
      <c r="P3" s="387" t="s">
        <v>159</v>
      </c>
      <c r="Q3" s="387" t="s">
        <v>126</v>
      </c>
      <c r="R3" s="365" t="s">
        <v>155</v>
      </c>
      <c r="S3" s="387" t="s">
        <v>125</v>
      </c>
      <c r="T3" s="387" t="s">
        <v>6</v>
      </c>
      <c r="U3" s="368" t="s">
        <v>154</v>
      </c>
      <c r="V3" s="371" t="s">
        <v>157</v>
      </c>
      <c r="W3" s="349" t="s">
        <v>152</v>
      </c>
      <c r="X3" s="349" t="s">
        <v>108</v>
      </c>
      <c r="Y3" s="349" t="s">
        <v>151</v>
      </c>
      <c r="Z3" s="349" t="s">
        <v>120</v>
      </c>
      <c r="AA3" s="395" t="s">
        <v>153</v>
      </c>
      <c r="AB3" s="349" t="s">
        <v>149</v>
      </c>
      <c r="AC3" s="349" t="s">
        <v>150</v>
      </c>
      <c r="AD3" s="349" t="s">
        <v>121</v>
      </c>
      <c r="AE3" s="349" t="s">
        <v>156</v>
      </c>
      <c r="AF3" s="349" t="s">
        <v>57</v>
      </c>
    </row>
    <row r="4" spans="1:32" s="15" customFormat="1" ht="12.75" customHeight="1">
      <c r="A4" s="330"/>
      <c r="B4" s="334"/>
      <c r="C4" s="320"/>
      <c r="D4" s="338"/>
      <c r="E4" s="341"/>
      <c r="F4" s="317"/>
      <c r="G4" s="361"/>
      <c r="H4" s="355"/>
      <c r="I4" s="358"/>
      <c r="J4" s="327"/>
      <c r="K4" s="355"/>
      <c r="L4" s="376"/>
      <c r="M4" s="391"/>
      <c r="N4" s="399"/>
      <c r="O4" s="385"/>
      <c r="P4" s="393"/>
      <c r="Q4" s="393"/>
      <c r="R4" s="366"/>
      <c r="S4" s="393"/>
      <c r="T4" s="388"/>
      <c r="U4" s="369"/>
      <c r="V4" s="372"/>
      <c r="W4" s="352"/>
      <c r="X4" s="352"/>
      <c r="Y4" s="350"/>
      <c r="Z4" s="352"/>
      <c r="AA4" s="396"/>
      <c r="AB4" s="352"/>
      <c r="AC4" s="352"/>
      <c r="AD4" s="352"/>
      <c r="AE4" s="352"/>
      <c r="AF4" s="352"/>
    </row>
    <row r="5" spans="1:32" s="15" customFormat="1" ht="19.5" customHeight="1" thickBot="1">
      <c r="A5" s="331"/>
      <c r="B5" s="335"/>
      <c r="C5" s="321"/>
      <c r="D5" s="339"/>
      <c r="E5" s="342"/>
      <c r="F5" s="318"/>
      <c r="G5" s="362"/>
      <c r="H5" s="356"/>
      <c r="I5" s="359"/>
      <c r="J5" s="328"/>
      <c r="K5" s="356"/>
      <c r="L5" s="377"/>
      <c r="M5" s="392"/>
      <c r="N5" s="400"/>
      <c r="O5" s="386"/>
      <c r="P5" s="394"/>
      <c r="Q5" s="394"/>
      <c r="R5" s="367"/>
      <c r="S5" s="394"/>
      <c r="T5" s="389"/>
      <c r="U5" s="370"/>
      <c r="V5" s="373"/>
      <c r="W5" s="353"/>
      <c r="X5" s="353"/>
      <c r="Y5" s="351"/>
      <c r="Z5" s="353"/>
      <c r="AA5" s="397"/>
      <c r="AB5" s="353"/>
      <c r="AC5" s="353"/>
      <c r="AD5" s="353"/>
      <c r="AE5" s="353"/>
      <c r="AF5" s="353"/>
    </row>
    <row r="6" spans="1:32" s="14" customFormat="1" ht="21" customHeight="1" thickBot="1" thickTop="1">
      <c r="A6" s="322"/>
      <c r="B6" s="314"/>
      <c r="C6" s="363" t="s">
        <v>93</v>
      </c>
      <c r="D6" s="242" t="s">
        <v>1</v>
      </c>
      <c r="E6" s="241">
        <f>E316</f>
        <v>0</v>
      </c>
      <c r="F6" s="17">
        <f>F316</f>
        <v>0</v>
      </c>
      <c r="G6" s="511">
        <f aca="true" t="shared" si="0" ref="G6:M6">G316</f>
        <v>13292</v>
      </c>
      <c r="H6" s="512">
        <f t="shared" si="0"/>
        <v>4972</v>
      </c>
      <c r="I6" s="513">
        <f t="shared" si="0"/>
        <v>9320</v>
      </c>
      <c r="J6" s="18">
        <f t="shared" si="0"/>
        <v>2500</v>
      </c>
      <c r="K6" s="19">
        <f t="shared" si="0"/>
        <v>2460</v>
      </c>
      <c r="L6" s="137">
        <f t="shared" si="0"/>
        <v>40</v>
      </c>
      <c r="M6" s="226">
        <f t="shared" si="0"/>
        <v>9360</v>
      </c>
      <c r="N6" s="23"/>
      <c r="O6" s="21">
        <f>O316</f>
        <v>1000</v>
      </c>
      <c r="P6" s="19">
        <f aca="true" t="shared" si="1" ref="P6:AA6">P316</f>
        <v>1750</v>
      </c>
      <c r="Q6" s="19">
        <f t="shared" si="1"/>
        <v>500</v>
      </c>
      <c r="R6" s="19">
        <f t="shared" si="1"/>
        <v>2142</v>
      </c>
      <c r="S6" s="19">
        <f>S316</f>
        <v>7500</v>
      </c>
      <c r="T6" s="19">
        <f t="shared" si="1"/>
        <v>50</v>
      </c>
      <c r="U6" s="20">
        <f t="shared" si="1"/>
        <v>1500</v>
      </c>
      <c r="V6" s="282">
        <f t="shared" si="1"/>
        <v>60</v>
      </c>
      <c r="W6" s="283">
        <f t="shared" si="1"/>
        <v>200</v>
      </c>
      <c r="X6" s="283">
        <f t="shared" si="1"/>
        <v>220</v>
      </c>
      <c r="Y6" s="283">
        <f t="shared" si="1"/>
        <v>70</v>
      </c>
      <c r="Z6" s="19">
        <f t="shared" si="1"/>
        <v>900</v>
      </c>
      <c r="AA6" s="19">
        <f t="shared" si="1"/>
        <v>0</v>
      </c>
      <c r="AB6" s="19">
        <f>AB316</f>
        <v>2200</v>
      </c>
      <c r="AC6" s="19">
        <f>AC316</f>
        <v>1500</v>
      </c>
      <c r="AD6" s="19">
        <f>AD316</f>
        <v>782</v>
      </c>
      <c r="AE6" s="19">
        <f>AE316</f>
        <v>0</v>
      </c>
      <c r="AF6" s="19">
        <f>AF316</f>
        <v>150</v>
      </c>
    </row>
    <row r="7" spans="1:32" s="27" customFormat="1" ht="26.25" customHeight="1" thickBot="1">
      <c r="A7" s="323"/>
      <c r="B7" s="315"/>
      <c r="C7" s="364"/>
      <c r="D7" s="243" t="s">
        <v>101</v>
      </c>
      <c r="E7" s="22"/>
      <c r="F7" s="205"/>
      <c r="G7" s="22"/>
      <c r="H7" s="132"/>
      <c r="I7" s="135">
        <v>1000</v>
      </c>
      <c r="J7" s="133"/>
      <c r="K7" s="136"/>
      <c r="L7" s="139">
        <v>0</v>
      </c>
      <c r="M7" s="227">
        <f>IF(I7+L7=0,"",I7+L7)</f>
        <v>1000</v>
      </c>
      <c r="N7" s="23"/>
      <c r="O7" s="23"/>
      <c r="P7" s="24"/>
      <c r="Q7" s="24"/>
      <c r="R7" s="24"/>
      <c r="S7" s="24"/>
      <c r="T7" s="24"/>
      <c r="U7" s="25"/>
      <c r="V7" s="23"/>
      <c r="W7" s="24"/>
      <c r="X7" s="24"/>
      <c r="Y7" s="24"/>
      <c r="Z7" s="24"/>
      <c r="AA7" s="25"/>
      <c r="AB7" s="25"/>
      <c r="AC7" s="25"/>
      <c r="AD7" s="25"/>
      <c r="AE7" s="25"/>
      <c r="AF7" s="265"/>
    </row>
    <row r="8" spans="1:32" s="27" customFormat="1" ht="19.5" customHeight="1">
      <c r="A8" s="28">
        <v>1</v>
      </c>
      <c r="B8" s="29" t="s">
        <v>165</v>
      </c>
      <c r="C8" s="281">
        <v>1</v>
      </c>
      <c r="D8" s="30" t="s">
        <v>166</v>
      </c>
      <c r="E8" s="31"/>
      <c r="F8" s="32"/>
      <c r="G8" s="33">
        <v>102</v>
      </c>
      <c r="H8" s="34"/>
      <c r="I8" s="134">
        <f aca="true" t="shared" si="2" ref="I8:I24">IF(D8="","",I7+G8-H8)</f>
        <v>1102</v>
      </c>
      <c r="J8" s="31"/>
      <c r="K8" s="32"/>
      <c r="L8" s="138">
        <f aca="true" t="shared" si="3" ref="L8:L24">IF(D8="","",L7+J8-K8)</f>
        <v>0</v>
      </c>
      <c r="M8" s="228">
        <f>IF(D8="","",I8+L8)</f>
        <v>1102</v>
      </c>
      <c r="N8" s="174" t="str">
        <f>IF(E8+F8+G8+H8+J8+K8=0,IF(O8+P8+Q8+R8+S8+T8+U8+V8+W8+X8+Y8+Z8+AA8+AB8+AC8+AD8+AE8+AF8&gt;0,"??",""),IF(OR(AND(E8&lt;&gt;0,F8=0,SUM(O8:U8)=0,SUM(V8:AF8)=0,H8+K8=0,G8+J8=E8),AND(F8&lt;&gt;0,E8=0,SUM(O8:U8)=0,SUM(V8:AF8)=0,G8+J8=0,H8+K8=F8),AND(E8=0,F8=0,H8+K8&lt;&gt;0,H8+K8=SUM(V8:AF8),SUM(O8:U8)=0,(H8+K8)&lt;&gt;(G8+J8)),AND(E8=0,F8=0,G8+J8&lt;&gt;0,G8+J8=SUM(O8:U8),SUM(V8:AF8)=0,(H8+K8)&lt;&gt;(G8+J8)),AND(E8=0,F8=0,J8=0,O8+P8+Q8+R8+S8+T8+U8+V8+W8+X8+Y8+Z8+AA8+AB8+AC8+AD8+AE8+AF8=0,K8&lt;&gt;0,K8=G8),AND(E8=0,F8=0,J8&lt;&gt;0,O8+P8+Q8+R8+S8+T8+U8+V8+W8+X8+Y8+Z8+AA8+AB8+AC8+AD8+AE8+AF8=0,K8=0,J8=H8)),"OK","??"))</f>
        <v>OK</v>
      </c>
      <c r="O8" s="31"/>
      <c r="P8" s="37"/>
      <c r="Q8" s="32"/>
      <c r="R8" s="37">
        <v>102</v>
      </c>
      <c r="S8" s="37"/>
      <c r="T8" s="32"/>
      <c r="U8" s="38"/>
      <c r="V8" s="31"/>
      <c r="W8" s="32"/>
      <c r="X8" s="37"/>
      <c r="Y8" s="32"/>
      <c r="Z8" s="37"/>
      <c r="AA8" s="39"/>
      <c r="AB8" s="39"/>
      <c r="AC8" s="39"/>
      <c r="AD8" s="39"/>
      <c r="AE8" s="39"/>
      <c r="AF8" s="32"/>
    </row>
    <row r="9" spans="1:32" s="27" customFormat="1" ht="19.5" customHeight="1">
      <c r="A9" s="28">
        <v>2</v>
      </c>
      <c r="B9" s="29">
        <v>41152</v>
      </c>
      <c r="C9" s="281">
        <v>1</v>
      </c>
      <c r="D9" s="30" t="s">
        <v>148</v>
      </c>
      <c r="E9" s="31"/>
      <c r="F9" s="32"/>
      <c r="G9" s="33"/>
      <c r="H9" s="34">
        <v>102</v>
      </c>
      <c r="I9" s="35">
        <f t="shared" si="2"/>
        <v>1000</v>
      </c>
      <c r="J9" s="31"/>
      <c r="K9" s="32"/>
      <c r="L9" s="36">
        <f t="shared" si="3"/>
        <v>0</v>
      </c>
      <c r="M9" s="228">
        <f aca="true" t="shared" si="4" ref="M9:M72">IF(D9="","",I9+L9)</f>
        <v>1000</v>
      </c>
      <c r="N9" s="174" t="str">
        <f aca="true" t="shared" si="5" ref="N9:N72">IF(E9+F9+G9+H9+J9+K9=0,IF(O9+P9+Q9+R9+S9+T9+U9+V9+W9+X9+Y9+Z9+AA9+AB9+AC9+AD9+AE9+AF9&gt;0,"??",""),IF(OR(AND(E9&lt;&gt;0,F9=0,SUM(O9:U9)=0,SUM(V9:AF9)=0,H9+K9=0,G9+J9=E9),AND(F9&lt;&gt;0,E9=0,SUM(O9:U9)=0,SUM(V9:AF9)=0,G9+J9=0,H9+K9=F9),AND(E9=0,F9=0,H9+K9&lt;&gt;0,H9+K9=SUM(V9:AF9),SUM(O9:U9)=0,(H9+K9)&lt;&gt;(G9+J9)),AND(E9=0,F9=0,G9+J9&lt;&gt;0,G9+J9=SUM(O9:U9),SUM(V9:AF9)=0,(H9+K9)&lt;&gt;(G9+J9)),AND(E9=0,F9=0,J9=0,O9+P9+Q9+R9+S9+T9+U9+V9+W9+X9+Y9+Z9+AA9+AB9+AC9+AD9+AE9+AF9=0,K9&lt;&gt;0,K9=G9),AND(E9=0,F9=0,J9&lt;&gt;0,O9+P9+Q9+R9+S9+T9+U9+V9+W9+X9+Y9+Z9+AA9+AB9+AC9+AD9+AE9+AF9=0,K9=0,J9=H9)),"OK","??"))</f>
        <v>OK</v>
      </c>
      <c r="O9" s="40"/>
      <c r="P9" s="41"/>
      <c r="Q9" s="41"/>
      <c r="R9" s="41"/>
      <c r="S9" s="41"/>
      <c r="T9" s="41"/>
      <c r="U9" s="42"/>
      <c r="V9" s="40"/>
      <c r="W9" s="41"/>
      <c r="X9" s="41"/>
      <c r="Y9" s="41"/>
      <c r="Z9" s="41"/>
      <c r="AA9" s="32"/>
      <c r="AB9" s="32"/>
      <c r="AC9" s="32"/>
      <c r="AD9" s="32">
        <v>102</v>
      </c>
      <c r="AE9" s="32"/>
      <c r="AF9" s="32"/>
    </row>
    <row r="10" spans="1:32" s="27" customFormat="1" ht="19.5" customHeight="1">
      <c r="A10" s="28">
        <v>3</v>
      </c>
      <c r="B10" s="29">
        <v>41167</v>
      </c>
      <c r="C10" s="281">
        <v>1</v>
      </c>
      <c r="D10" s="30" t="s">
        <v>127</v>
      </c>
      <c r="E10" s="31"/>
      <c r="F10" s="32"/>
      <c r="G10" s="33">
        <v>2680</v>
      </c>
      <c r="H10" s="34"/>
      <c r="I10" s="35">
        <f t="shared" si="2"/>
        <v>3680</v>
      </c>
      <c r="J10" s="31">
        <v>500</v>
      </c>
      <c r="K10" s="32"/>
      <c r="L10" s="36">
        <f t="shared" si="3"/>
        <v>500</v>
      </c>
      <c r="M10" s="228">
        <f t="shared" si="4"/>
        <v>4180</v>
      </c>
      <c r="N10" s="174" t="str">
        <f t="shared" si="5"/>
        <v>OK</v>
      </c>
      <c r="O10" s="40"/>
      <c r="P10" s="41"/>
      <c r="Q10" s="41"/>
      <c r="R10" s="41">
        <v>680</v>
      </c>
      <c r="S10" s="41">
        <v>2500</v>
      </c>
      <c r="T10" s="41"/>
      <c r="U10" s="42"/>
      <c r="V10" s="40"/>
      <c r="W10" s="41"/>
      <c r="X10" s="41"/>
      <c r="Y10" s="41"/>
      <c r="Z10" s="41"/>
      <c r="AA10" s="32"/>
      <c r="AB10" s="32"/>
      <c r="AC10" s="32"/>
      <c r="AD10" s="32"/>
      <c r="AE10" s="32"/>
      <c r="AF10" s="32"/>
    </row>
    <row r="11" spans="1:32" s="27" customFormat="1" ht="19.5" customHeight="1">
      <c r="A11" s="28">
        <v>4</v>
      </c>
      <c r="B11" s="29">
        <v>41170</v>
      </c>
      <c r="C11" s="281">
        <v>2</v>
      </c>
      <c r="D11" s="30" t="s">
        <v>141</v>
      </c>
      <c r="E11" s="31"/>
      <c r="F11" s="32"/>
      <c r="G11" s="43"/>
      <c r="H11" s="44">
        <v>680</v>
      </c>
      <c r="I11" s="35">
        <f t="shared" si="2"/>
        <v>3000</v>
      </c>
      <c r="J11" s="31"/>
      <c r="K11" s="32"/>
      <c r="L11" s="36">
        <f t="shared" si="3"/>
        <v>500</v>
      </c>
      <c r="M11" s="228">
        <f t="shared" si="4"/>
        <v>3500</v>
      </c>
      <c r="N11" s="174" t="str">
        <f t="shared" si="5"/>
        <v>OK</v>
      </c>
      <c r="O11" s="40"/>
      <c r="P11" s="41"/>
      <c r="Q11" s="32"/>
      <c r="R11" s="37"/>
      <c r="S11" s="41"/>
      <c r="T11" s="41"/>
      <c r="U11" s="42"/>
      <c r="V11" s="40"/>
      <c r="W11" s="41"/>
      <c r="X11" s="41"/>
      <c r="Y11" s="41"/>
      <c r="Z11" s="41"/>
      <c r="AA11" s="32"/>
      <c r="AB11" s="32"/>
      <c r="AC11" s="32"/>
      <c r="AD11" s="32">
        <v>680</v>
      </c>
      <c r="AE11" s="32"/>
      <c r="AF11" s="32"/>
    </row>
    <row r="12" spans="1:32" s="27" customFormat="1" ht="19.5" customHeight="1">
      <c r="A12" s="28">
        <v>5</v>
      </c>
      <c r="B12" s="29">
        <v>41170</v>
      </c>
      <c r="C12" s="281">
        <v>2</v>
      </c>
      <c r="D12" s="30" t="s">
        <v>128</v>
      </c>
      <c r="E12" s="31"/>
      <c r="F12" s="32"/>
      <c r="G12" s="43">
        <v>350</v>
      </c>
      <c r="H12" s="44"/>
      <c r="I12" s="35">
        <f t="shared" si="2"/>
        <v>3350</v>
      </c>
      <c r="J12" s="31"/>
      <c r="K12" s="32">
        <v>350</v>
      </c>
      <c r="L12" s="36">
        <f t="shared" si="3"/>
        <v>150</v>
      </c>
      <c r="M12" s="228">
        <f t="shared" si="4"/>
        <v>3500</v>
      </c>
      <c r="N12" s="174" t="str">
        <f t="shared" si="5"/>
        <v>OK</v>
      </c>
      <c r="O12" s="40"/>
      <c r="P12" s="41"/>
      <c r="Q12" s="41"/>
      <c r="R12" s="41"/>
      <c r="S12" s="41"/>
      <c r="T12" s="41"/>
      <c r="U12" s="42"/>
      <c r="V12" s="40"/>
      <c r="W12" s="32"/>
      <c r="X12" s="41"/>
      <c r="Y12" s="41"/>
      <c r="Z12" s="41"/>
      <c r="AA12" s="32"/>
      <c r="AB12" s="32"/>
      <c r="AC12" s="32"/>
      <c r="AD12" s="32"/>
      <c r="AE12" s="32"/>
      <c r="AF12" s="32"/>
    </row>
    <row r="13" spans="1:32" s="27" customFormat="1" ht="19.5" customHeight="1">
      <c r="A13" s="28">
        <v>6</v>
      </c>
      <c r="B13" s="29">
        <v>41174</v>
      </c>
      <c r="C13" s="140"/>
      <c r="D13" s="30" t="s">
        <v>142</v>
      </c>
      <c r="E13" s="31"/>
      <c r="F13" s="32"/>
      <c r="G13" s="43"/>
      <c r="H13" s="44">
        <v>200</v>
      </c>
      <c r="I13" s="35">
        <f t="shared" si="2"/>
        <v>3150</v>
      </c>
      <c r="J13" s="31"/>
      <c r="K13" s="32"/>
      <c r="L13" s="36">
        <f t="shared" si="3"/>
        <v>150</v>
      </c>
      <c r="M13" s="228">
        <f t="shared" si="4"/>
        <v>3300</v>
      </c>
      <c r="N13" s="174" t="str">
        <f t="shared" si="5"/>
        <v>OK</v>
      </c>
      <c r="O13" s="40"/>
      <c r="P13" s="41"/>
      <c r="Q13" s="41"/>
      <c r="R13" s="41"/>
      <c r="S13" s="41"/>
      <c r="T13" s="41"/>
      <c r="U13" s="42"/>
      <c r="V13" s="31"/>
      <c r="W13" s="32">
        <v>200</v>
      </c>
      <c r="X13" s="41"/>
      <c r="Y13" s="41"/>
      <c r="Z13" s="41"/>
      <c r="AA13" s="32"/>
      <c r="AB13" s="32"/>
      <c r="AC13" s="32"/>
      <c r="AD13" s="32"/>
      <c r="AE13" s="32"/>
      <c r="AF13" s="32"/>
    </row>
    <row r="14" spans="1:32" s="27" customFormat="1" ht="19.5" customHeight="1">
      <c r="A14" s="28">
        <v>7</v>
      </c>
      <c r="B14" s="29">
        <v>41177</v>
      </c>
      <c r="C14" s="281">
        <v>3</v>
      </c>
      <c r="D14" s="30" t="s">
        <v>127</v>
      </c>
      <c r="E14" s="31"/>
      <c r="F14" s="32"/>
      <c r="G14" s="43">
        <v>5360</v>
      </c>
      <c r="H14" s="44"/>
      <c r="I14" s="35">
        <f t="shared" si="2"/>
        <v>8510</v>
      </c>
      <c r="J14" s="31">
        <v>1000</v>
      </c>
      <c r="K14" s="32"/>
      <c r="L14" s="36">
        <f t="shared" si="3"/>
        <v>1150</v>
      </c>
      <c r="M14" s="228">
        <f t="shared" si="4"/>
        <v>9660</v>
      </c>
      <c r="N14" s="174" t="str">
        <f t="shared" si="5"/>
        <v>OK</v>
      </c>
      <c r="O14" s="40"/>
      <c r="P14" s="41"/>
      <c r="Q14" s="41"/>
      <c r="R14" s="41">
        <v>1360</v>
      </c>
      <c r="S14" s="41">
        <v>5000</v>
      </c>
      <c r="T14" s="41"/>
      <c r="U14" s="42"/>
      <c r="V14" s="40"/>
      <c r="W14" s="41"/>
      <c r="X14" s="41"/>
      <c r="Y14" s="41"/>
      <c r="Z14" s="41"/>
      <c r="AA14" s="32"/>
      <c r="AB14" s="32"/>
      <c r="AC14" s="32"/>
      <c r="AD14" s="32"/>
      <c r="AE14" s="32"/>
      <c r="AF14" s="32"/>
    </row>
    <row r="15" spans="1:32" s="27" customFormat="1" ht="19.5" customHeight="1">
      <c r="A15" s="28">
        <v>8</v>
      </c>
      <c r="B15" s="29">
        <v>41181</v>
      </c>
      <c r="C15" s="281">
        <v>2</v>
      </c>
      <c r="D15" s="30" t="s">
        <v>143</v>
      </c>
      <c r="E15" s="31"/>
      <c r="F15" s="32"/>
      <c r="G15" s="43"/>
      <c r="H15" s="44">
        <v>1000</v>
      </c>
      <c r="I15" s="35">
        <f>IF(D15="","",I14+G15-H15)</f>
        <v>7510</v>
      </c>
      <c r="J15" s="31"/>
      <c r="K15" s="32"/>
      <c r="L15" s="36">
        <f>IF(D15="","",L14+J15-K15)</f>
        <v>1150</v>
      </c>
      <c r="M15" s="228">
        <f t="shared" si="4"/>
        <v>8660</v>
      </c>
      <c r="N15" s="174" t="str">
        <f t="shared" si="5"/>
        <v>OK</v>
      </c>
      <c r="O15" s="40"/>
      <c r="P15" s="41"/>
      <c r="Q15" s="41"/>
      <c r="R15" s="41"/>
      <c r="S15" s="41"/>
      <c r="T15" s="41"/>
      <c r="U15" s="42"/>
      <c r="V15" s="40"/>
      <c r="W15" s="41"/>
      <c r="X15" s="41"/>
      <c r="Y15" s="41"/>
      <c r="Z15" s="41"/>
      <c r="AA15" s="32"/>
      <c r="AB15" s="32">
        <v>1000</v>
      </c>
      <c r="AC15" s="32"/>
      <c r="AD15" s="32"/>
      <c r="AE15" s="32"/>
      <c r="AF15" s="32"/>
    </row>
    <row r="16" spans="1:32" s="27" customFormat="1" ht="19.5" customHeight="1">
      <c r="A16" s="28">
        <v>9</v>
      </c>
      <c r="B16" s="29">
        <v>41181</v>
      </c>
      <c r="C16" s="281">
        <v>2</v>
      </c>
      <c r="D16" s="30" t="s">
        <v>129</v>
      </c>
      <c r="E16" s="31"/>
      <c r="F16" s="32"/>
      <c r="G16" s="43"/>
      <c r="H16" s="44">
        <v>750</v>
      </c>
      <c r="I16" s="35">
        <f t="shared" si="2"/>
        <v>6760</v>
      </c>
      <c r="J16" s="31"/>
      <c r="K16" s="32"/>
      <c r="L16" s="36">
        <f t="shared" si="3"/>
        <v>1150</v>
      </c>
      <c r="M16" s="228">
        <f t="shared" si="4"/>
        <v>7910</v>
      </c>
      <c r="N16" s="174" t="str">
        <f t="shared" si="5"/>
        <v>OK</v>
      </c>
      <c r="O16" s="40"/>
      <c r="P16" s="41"/>
      <c r="Q16" s="41"/>
      <c r="R16" s="41"/>
      <c r="S16" s="97"/>
      <c r="T16" s="41"/>
      <c r="U16" s="42"/>
      <c r="V16" s="40"/>
      <c r="W16" s="32"/>
      <c r="X16" s="41"/>
      <c r="Y16" s="41"/>
      <c r="Z16" s="41"/>
      <c r="AA16" s="32"/>
      <c r="AB16" s="32"/>
      <c r="AC16" s="32">
        <v>750</v>
      </c>
      <c r="AD16" s="32"/>
      <c r="AE16" s="32"/>
      <c r="AF16" s="32"/>
    </row>
    <row r="17" spans="1:32" s="27" customFormat="1" ht="19.5" customHeight="1">
      <c r="A17" s="28">
        <v>10</v>
      </c>
      <c r="B17" s="29">
        <v>41184</v>
      </c>
      <c r="C17" s="281">
        <v>2</v>
      </c>
      <c r="D17" s="30" t="s">
        <v>130</v>
      </c>
      <c r="E17" s="31"/>
      <c r="F17" s="32"/>
      <c r="G17" s="43">
        <v>1000</v>
      </c>
      <c r="H17" s="44"/>
      <c r="I17" s="35">
        <f t="shared" si="2"/>
        <v>7760</v>
      </c>
      <c r="J17" s="31"/>
      <c r="K17" s="32"/>
      <c r="L17" s="36">
        <f t="shared" si="3"/>
        <v>1150</v>
      </c>
      <c r="M17" s="228">
        <f t="shared" si="4"/>
        <v>8910</v>
      </c>
      <c r="N17" s="174" t="str">
        <f t="shared" si="5"/>
        <v>OK</v>
      </c>
      <c r="O17" s="40"/>
      <c r="P17" s="41">
        <v>1000</v>
      </c>
      <c r="Q17" s="41"/>
      <c r="R17" s="41"/>
      <c r="S17" s="41"/>
      <c r="T17" s="41"/>
      <c r="U17" s="42"/>
      <c r="V17" s="40"/>
      <c r="W17" s="32"/>
      <c r="X17" s="41"/>
      <c r="Y17" s="41"/>
      <c r="Z17" s="41"/>
      <c r="AA17" s="32"/>
      <c r="AB17" s="32"/>
      <c r="AC17" s="32"/>
      <c r="AD17" s="32"/>
      <c r="AE17" s="32"/>
      <c r="AF17" s="32"/>
    </row>
    <row r="18" spans="1:32" s="27" customFormat="1" ht="19.5" customHeight="1">
      <c r="A18" s="28">
        <v>11</v>
      </c>
      <c r="B18" s="29">
        <v>41192</v>
      </c>
      <c r="C18" s="281">
        <v>3</v>
      </c>
      <c r="D18" s="30" t="s">
        <v>131</v>
      </c>
      <c r="E18" s="31"/>
      <c r="F18" s="32"/>
      <c r="G18" s="43">
        <v>750</v>
      </c>
      <c r="H18" s="44"/>
      <c r="I18" s="35">
        <f>IF(D18="","",I17+G18-H18)</f>
        <v>8510</v>
      </c>
      <c r="J18" s="31"/>
      <c r="K18" s="32"/>
      <c r="L18" s="36">
        <f>IF(D18="","",L17+J18-K18)</f>
        <v>1150</v>
      </c>
      <c r="M18" s="228">
        <f t="shared" si="4"/>
        <v>9660</v>
      </c>
      <c r="N18" s="174" t="str">
        <f t="shared" si="5"/>
        <v>OK</v>
      </c>
      <c r="O18" s="40"/>
      <c r="P18" s="41">
        <v>750</v>
      </c>
      <c r="Q18" s="41"/>
      <c r="R18" s="41"/>
      <c r="S18" s="41"/>
      <c r="T18" s="41"/>
      <c r="U18" s="42"/>
      <c r="V18" s="40"/>
      <c r="W18" s="41"/>
      <c r="X18" s="41"/>
      <c r="Y18" s="41"/>
      <c r="Z18" s="41"/>
      <c r="AA18" s="32"/>
      <c r="AB18" s="32"/>
      <c r="AC18" s="32"/>
      <c r="AD18" s="32"/>
      <c r="AE18" s="32"/>
      <c r="AF18" s="32"/>
    </row>
    <row r="19" spans="1:32" s="27" customFormat="1" ht="19.5" customHeight="1">
      <c r="A19" s="28">
        <v>12</v>
      </c>
      <c r="B19" s="29">
        <v>41202</v>
      </c>
      <c r="C19" s="281">
        <v>3</v>
      </c>
      <c r="D19" s="30" t="s">
        <v>126</v>
      </c>
      <c r="E19" s="31"/>
      <c r="F19" s="32"/>
      <c r="G19" s="43">
        <v>500</v>
      </c>
      <c r="H19" s="44"/>
      <c r="I19" s="35">
        <f t="shared" si="2"/>
        <v>9010</v>
      </c>
      <c r="J19" s="31"/>
      <c r="K19" s="32"/>
      <c r="L19" s="36">
        <f t="shared" si="3"/>
        <v>1150</v>
      </c>
      <c r="M19" s="228">
        <f t="shared" si="4"/>
        <v>10160</v>
      </c>
      <c r="N19" s="174" t="str">
        <f t="shared" si="5"/>
        <v>OK</v>
      </c>
      <c r="O19" s="40"/>
      <c r="P19" s="41"/>
      <c r="Q19" s="41">
        <v>500</v>
      </c>
      <c r="R19" s="41"/>
      <c r="S19" s="41"/>
      <c r="T19" s="41"/>
      <c r="U19" s="42"/>
      <c r="V19" s="40"/>
      <c r="W19" s="32"/>
      <c r="X19" s="41"/>
      <c r="Y19" s="41"/>
      <c r="Z19" s="41"/>
      <c r="AA19" s="32"/>
      <c r="AB19" s="32"/>
      <c r="AC19" s="32"/>
      <c r="AD19" s="32"/>
      <c r="AE19" s="32"/>
      <c r="AF19" s="32"/>
    </row>
    <row r="20" spans="1:32" s="27" customFormat="1" ht="19.5" customHeight="1">
      <c r="A20" s="28">
        <v>13</v>
      </c>
      <c r="B20" s="29">
        <v>41211</v>
      </c>
      <c r="C20" s="281">
        <v>3</v>
      </c>
      <c r="D20" s="30" t="s">
        <v>144</v>
      </c>
      <c r="E20" s="31"/>
      <c r="F20" s="32"/>
      <c r="G20" s="43"/>
      <c r="H20" s="44">
        <v>1000</v>
      </c>
      <c r="I20" s="35">
        <f t="shared" si="2"/>
        <v>8010</v>
      </c>
      <c r="J20" s="31"/>
      <c r="K20" s="32"/>
      <c r="L20" s="36">
        <f t="shared" si="3"/>
        <v>1150</v>
      </c>
      <c r="M20" s="228">
        <f t="shared" si="4"/>
        <v>9160</v>
      </c>
      <c r="N20" s="174" t="str">
        <f t="shared" si="5"/>
        <v>OK</v>
      </c>
      <c r="O20" s="40"/>
      <c r="P20" s="41"/>
      <c r="Q20" s="41"/>
      <c r="R20" s="41"/>
      <c r="S20" s="41"/>
      <c r="T20" s="41"/>
      <c r="U20" s="42"/>
      <c r="V20" s="40"/>
      <c r="W20" s="32"/>
      <c r="X20" s="41"/>
      <c r="Y20" s="41"/>
      <c r="Z20" s="41"/>
      <c r="AA20" s="32"/>
      <c r="AB20" s="32">
        <v>1000</v>
      </c>
      <c r="AC20" s="32"/>
      <c r="AD20" s="32"/>
      <c r="AE20" s="32"/>
      <c r="AF20" s="32"/>
    </row>
    <row r="21" spans="1:32" s="27" customFormat="1" ht="19.5" customHeight="1">
      <c r="A21" s="28">
        <v>14</v>
      </c>
      <c r="B21" s="29">
        <v>41211</v>
      </c>
      <c r="C21" s="281">
        <v>4</v>
      </c>
      <c r="D21" s="30" t="s">
        <v>132</v>
      </c>
      <c r="E21" s="31"/>
      <c r="F21" s="32"/>
      <c r="G21" s="43"/>
      <c r="H21" s="44">
        <v>750</v>
      </c>
      <c r="I21" s="35">
        <f t="shared" si="2"/>
        <v>7260</v>
      </c>
      <c r="J21" s="31"/>
      <c r="K21" s="32"/>
      <c r="L21" s="36">
        <f t="shared" si="3"/>
        <v>1150</v>
      </c>
      <c r="M21" s="228">
        <f t="shared" si="4"/>
        <v>8410</v>
      </c>
      <c r="N21" s="174" t="str">
        <f t="shared" si="5"/>
        <v>OK</v>
      </c>
      <c r="O21" s="40"/>
      <c r="P21" s="41"/>
      <c r="Q21" s="41"/>
      <c r="R21" s="41"/>
      <c r="S21" s="41"/>
      <c r="T21" s="41"/>
      <c r="U21" s="42"/>
      <c r="V21" s="40"/>
      <c r="W21" s="32"/>
      <c r="X21" s="41"/>
      <c r="Y21" s="41"/>
      <c r="Z21" s="41"/>
      <c r="AA21" s="32"/>
      <c r="AB21" s="32"/>
      <c r="AC21" s="32">
        <v>750</v>
      </c>
      <c r="AD21" s="32"/>
      <c r="AE21" s="32"/>
      <c r="AF21" s="32"/>
    </row>
    <row r="22" spans="1:32" s="27" customFormat="1" ht="19.5" customHeight="1">
      <c r="A22" s="28">
        <v>15</v>
      </c>
      <c r="B22" s="29">
        <v>41212</v>
      </c>
      <c r="C22" s="281">
        <v>4</v>
      </c>
      <c r="D22" s="30" t="s">
        <v>133</v>
      </c>
      <c r="E22" s="31"/>
      <c r="F22" s="32"/>
      <c r="G22" s="43"/>
      <c r="H22" s="44"/>
      <c r="I22" s="35">
        <f t="shared" si="2"/>
        <v>7260</v>
      </c>
      <c r="J22" s="31"/>
      <c r="K22" s="32">
        <v>100</v>
      </c>
      <c r="L22" s="36">
        <f t="shared" si="3"/>
        <v>1050</v>
      </c>
      <c r="M22" s="228">
        <f t="shared" si="4"/>
        <v>8310</v>
      </c>
      <c r="N22" s="174" t="str">
        <f t="shared" si="5"/>
        <v>OK</v>
      </c>
      <c r="O22" s="40"/>
      <c r="P22" s="41"/>
      <c r="Q22" s="41"/>
      <c r="R22" s="41"/>
      <c r="S22" s="41"/>
      <c r="T22" s="41"/>
      <c r="U22" s="42"/>
      <c r="V22" s="40"/>
      <c r="W22" s="32"/>
      <c r="X22" s="41"/>
      <c r="Y22" s="41"/>
      <c r="Z22" s="41"/>
      <c r="AA22" s="32"/>
      <c r="AB22" s="32"/>
      <c r="AC22" s="32"/>
      <c r="AD22" s="32"/>
      <c r="AE22" s="32"/>
      <c r="AF22" s="32">
        <v>100</v>
      </c>
    </row>
    <row r="23" spans="1:32" s="27" customFormat="1" ht="19.5" customHeight="1">
      <c r="A23" s="28">
        <v>16</v>
      </c>
      <c r="B23" s="29">
        <v>41218</v>
      </c>
      <c r="C23" s="281">
        <v>4</v>
      </c>
      <c r="D23" s="30" t="s">
        <v>134</v>
      </c>
      <c r="E23" s="31"/>
      <c r="F23" s="32"/>
      <c r="G23" s="43">
        <v>1000</v>
      </c>
      <c r="H23" s="44"/>
      <c r="I23" s="35">
        <f t="shared" si="2"/>
        <v>8260</v>
      </c>
      <c r="J23" s="31"/>
      <c r="K23" s="32"/>
      <c r="L23" s="36">
        <f t="shared" si="3"/>
        <v>1050</v>
      </c>
      <c r="M23" s="228">
        <f t="shared" si="4"/>
        <v>9310</v>
      </c>
      <c r="N23" s="174" t="str">
        <f t="shared" si="5"/>
        <v>OK</v>
      </c>
      <c r="O23" s="40">
        <v>1000</v>
      </c>
      <c r="P23" s="41"/>
      <c r="Q23" s="41"/>
      <c r="R23" s="41"/>
      <c r="S23" s="41"/>
      <c r="T23" s="41"/>
      <c r="U23" s="42"/>
      <c r="V23" s="40"/>
      <c r="W23" s="32"/>
      <c r="X23" s="41"/>
      <c r="Y23" s="41"/>
      <c r="Z23" s="41"/>
      <c r="AA23" s="32"/>
      <c r="AB23" s="32"/>
      <c r="AC23" s="32"/>
      <c r="AD23" s="32"/>
      <c r="AE23" s="32"/>
      <c r="AF23" s="32"/>
    </row>
    <row r="24" spans="1:32" s="27" customFormat="1" ht="19.5" customHeight="1">
      <c r="A24" s="28">
        <v>17</v>
      </c>
      <c r="B24" s="29">
        <v>41223</v>
      </c>
      <c r="C24" s="281">
        <v>5</v>
      </c>
      <c r="D24" s="30" t="s">
        <v>167</v>
      </c>
      <c r="E24" s="31"/>
      <c r="F24" s="32"/>
      <c r="G24" s="43"/>
      <c r="H24" s="44"/>
      <c r="I24" s="35">
        <f t="shared" si="2"/>
        <v>8260</v>
      </c>
      <c r="J24" s="31"/>
      <c r="K24" s="32">
        <v>900</v>
      </c>
      <c r="L24" s="36">
        <f t="shared" si="3"/>
        <v>150</v>
      </c>
      <c r="M24" s="228">
        <f t="shared" si="4"/>
        <v>8410</v>
      </c>
      <c r="N24" s="174" t="str">
        <f t="shared" si="5"/>
        <v>OK</v>
      </c>
      <c r="O24" s="40"/>
      <c r="P24" s="41"/>
      <c r="Q24" s="41"/>
      <c r="R24" s="41"/>
      <c r="S24" s="41"/>
      <c r="T24" s="41"/>
      <c r="U24" s="42"/>
      <c r="V24" s="40"/>
      <c r="W24" s="32"/>
      <c r="X24" s="41"/>
      <c r="Y24" s="41"/>
      <c r="Z24" s="41">
        <v>900</v>
      </c>
      <c r="AA24" s="32"/>
      <c r="AB24" s="32"/>
      <c r="AC24" s="32"/>
      <c r="AD24" s="32"/>
      <c r="AE24" s="32"/>
      <c r="AF24" s="32"/>
    </row>
    <row r="25" spans="1:32" s="27" customFormat="1" ht="19.5" customHeight="1">
      <c r="A25" s="28">
        <v>18</v>
      </c>
      <c r="B25" s="29">
        <v>41268</v>
      </c>
      <c r="C25" s="281">
        <v>5</v>
      </c>
      <c r="D25" s="30" t="s">
        <v>135</v>
      </c>
      <c r="E25" s="31"/>
      <c r="F25" s="32"/>
      <c r="G25" s="43"/>
      <c r="H25" s="44"/>
      <c r="I25" s="35">
        <f aca="true" t="shared" si="6" ref="I25:I88">IF(D25="","",I24+G25-H25)</f>
        <v>8260</v>
      </c>
      <c r="J25" s="31"/>
      <c r="K25" s="32">
        <v>50</v>
      </c>
      <c r="L25" s="36">
        <f aca="true" t="shared" si="7" ref="L25:L88">IF(D25="","",L24+J25-K25)</f>
        <v>100</v>
      </c>
      <c r="M25" s="228">
        <f t="shared" si="4"/>
        <v>8360</v>
      </c>
      <c r="N25" s="174" t="str">
        <f t="shared" si="5"/>
        <v>OK</v>
      </c>
      <c r="O25" s="40"/>
      <c r="P25" s="41"/>
      <c r="Q25" s="41"/>
      <c r="R25" s="41"/>
      <c r="S25" s="41"/>
      <c r="T25" s="41"/>
      <c r="U25" s="42"/>
      <c r="V25" s="40"/>
      <c r="W25" s="32"/>
      <c r="X25" s="41"/>
      <c r="Y25" s="41"/>
      <c r="Z25" s="41"/>
      <c r="AA25" s="32"/>
      <c r="AB25" s="32"/>
      <c r="AC25" s="32"/>
      <c r="AD25" s="32"/>
      <c r="AE25" s="32"/>
      <c r="AF25" s="32">
        <v>50</v>
      </c>
    </row>
    <row r="26" spans="1:32" s="27" customFormat="1" ht="19.5" customHeight="1">
      <c r="A26" s="28">
        <v>19</v>
      </c>
      <c r="B26" s="29">
        <v>40909</v>
      </c>
      <c r="C26" s="281">
        <v>5</v>
      </c>
      <c r="D26" s="30" t="s">
        <v>136</v>
      </c>
      <c r="E26" s="31"/>
      <c r="F26" s="32"/>
      <c r="G26" s="43">
        <v>50</v>
      </c>
      <c r="H26" s="44"/>
      <c r="I26" s="35">
        <f t="shared" si="6"/>
        <v>8310</v>
      </c>
      <c r="J26" s="31"/>
      <c r="K26" s="32"/>
      <c r="L26" s="36">
        <f t="shared" si="7"/>
        <v>100</v>
      </c>
      <c r="M26" s="228">
        <f t="shared" si="4"/>
        <v>8410</v>
      </c>
      <c r="N26" s="174" t="str">
        <f t="shared" si="5"/>
        <v>OK</v>
      </c>
      <c r="O26" s="40"/>
      <c r="P26" s="41"/>
      <c r="Q26" s="41"/>
      <c r="R26" s="41"/>
      <c r="S26" s="41"/>
      <c r="T26" s="41">
        <v>50</v>
      </c>
      <c r="U26" s="42"/>
      <c r="V26" s="40"/>
      <c r="W26" s="32"/>
      <c r="X26" s="41"/>
      <c r="Y26" s="41"/>
      <c r="Z26" s="41"/>
      <c r="AA26" s="32"/>
      <c r="AB26" s="32"/>
      <c r="AC26" s="32"/>
      <c r="AD26" s="32"/>
      <c r="AE26" s="32"/>
      <c r="AF26" s="32"/>
    </row>
    <row r="27" spans="1:32" s="27" customFormat="1" ht="19.5" customHeight="1">
      <c r="A27" s="28">
        <v>20</v>
      </c>
      <c r="B27" s="29">
        <v>40918</v>
      </c>
      <c r="C27" s="140">
        <v>6</v>
      </c>
      <c r="D27" s="30" t="s">
        <v>137</v>
      </c>
      <c r="E27" s="31"/>
      <c r="F27" s="32"/>
      <c r="G27" s="43">
        <v>500</v>
      </c>
      <c r="H27" s="44"/>
      <c r="I27" s="35">
        <f t="shared" si="6"/>
        <v>8810</v>
      </c>
      <c r="J27" s="31">
        <v>1000</v>
      </c>
      <c r="K27" s="32"/>
      <c r="L27" s="36">
        <f t="shared" si="7"/>
        <v>1100</v>
      </c>
      <c r="M27" s="228">
        <f t="shared" si="4"/>
        <v>9910</v>
      </c>
      <c r="N27" s="174" t="str">
        <f t="shared" si="5"/>
        <v>OK</v>
      </c>
      <c r="O27" s="40"/>
      <c r="P27" s="41"/>
      <c r="Q27" s="41"/>
      <c r="R27" s="41"/>
      <c r="S27" s="41"/>
      <c r="T27" s="41"/>
      <c r="U27" s="42">
        <v>1500</v>
      </c>
      <c r="V27" s="40"/>
      <c r="W27" s="32"/>
      <c r="X27" s="41"/>
      <c r="Y27" s="41"/>
      <c r="Z27" s="41"/>
      <c r="AA27" s="32"/>
      <c r="AB27" s="32"/>
      <c r="AC27" s="32"/>
      <c r="AD27" s="32"/>
      <c r="AE27" s="32"/>
      <c r="AF27" s="32"/>
    </row>
    <row r="28" spans="1:32" s="27" customFormat="1" ht="19.5" customHeight="1">
      <c r="A28" s="28">
        <v>21</v>
      </c>
      <c r="B28" s="29">
        <v>40920</v>
      </c>
      <c r="C28" s="140">
        <v>5</v>
      </c>
      <c r="D28" s="30" t="s">
        <v>138</v>
      </c>
      <c r="E28" s="31"/>
      <c r="F28" s="32"/>
      <c r="G28" s="43"/>
      <c r="H28" s="44"/>
      <c r="I28" s="35">
        <f t="shared" si="6"/>
        <v>8810</v>
      </c>
      <c r="J28" s="31"/>
      <c r="K28" s="32">
        <v>50</v>
      </c>
      <c r="L28" s="36">
        <f t="shared" si="7"/>
        <v>1050</v>
      </c>
      <c r="M28" s="228">
        <f t="shared" si="4"/>
        <v>9860</v>
      </c>
      <c r="N28" s="174" t="str">
        <f t="shared" si="5"/>
        <v>OK</v>
      </c>
      <c r="O28" s="40"/>
      <c r="P28" s="41"/>
      <c r="Q28" s="41"/>
      <c r="R28" s="41"/>
      <c r="S28" s="41"/>
      <c r="T28" s="41"/>
      <c r="U28" s="42"/>
      <c r="V28" s="40">
        <v>50</v>
      </c>
      <c r="W28" s="32"/>
      <c r="X28" s="41"/>
      <c r="Y28" s="41"/>
      <c r="Z28" s="41"/>
      <c r="AA28" s="32"/>
      <c r="AB28" s="32"/>
      <c r="AC28" s="32"/>
      <c r="AD28" s="32"/>
      <c r="AE28" s="32"/>
      <c r="AF28" s="32"/>
    </row>
    <row r="29" spans="1:32" s="27" customFormat="1" ht="19.5" customHeight="1">
      <c r="A29" s="28">
        <v>22</v>
      </c>
      <c r="B29" s="29">
        <v>40922</v>
      </c>
      <c r="C29" s="140">
        <v>6</v>
      </c>
      <c r="D29" s="30" t="s">
        <v>128</v>
      </c>
      <c r="E29" s="31"/>
      <c r="F29" s="32"/>
      <c r="G29" s="43">
        <v>1000</v>
      </c>
      <c r="H29" s="44"/>
      <c r="I29" s="35">
        <f t="shared" si="6"/>
        <v>9810</v>
      </c>
      <c r="J29" s="31"/>
      <c r="K29" s="32">
        <v>1000</v>
      </c>
      <c r="L29" s="36">
        <f t="shared" si="7"/>
        <v>50</v>
      </c>
      <c r="M29" s="228">
        <f t="shared" si="4"/>
        <v>9860</v>
      </c>
      <c r="N29" s="174" t="str">
        <f t="shared" si="5"/>
        <v>OK</v>
      </c>
      <c r="O29" s="40"/>
      <c r="P29" s="41"/>
      <c r="Q29" s="41"/>
      <c r="R29" s="41"/>
      <c r="S29" s="41"/>
      <c r="T29" s="41"/>
      <c r="U29" s="42"/>
      <c r="V29" s="40"/>
      <c r="W29" s="32"/>
      <c r="X29" s="41"/>
      <c r="Y29" s="41"/>
      <c r="Z29" s="41"/>
      <c r="AA29" s="32"/>
      <c r="AB29" s="32"/>
      <c r="AC29" s="32"/>
      <c r="AD29" s="32"/>
      <c r="AE29" s="32"/>
      <c r="AF29" s="32"/>
    </row>
    <row r="30" spans="1:32" s="27" customFormat="1" ht="19.5" customHeight="1">
      <c r="A30" s="28">
        <v>23</v>
      </c>
      <c r="B30" s="29">
        <v>40923</v>
      </c>
      <c r="C30" s="140">
        <v>6</v>
      </c>
      <c r="D30" s="30" t="s">
        <v>145</v>
      </c>
      <c r="E30" s="31"/>
      <c r="F30" s="32"/>
      <c r="G30" s="43"/>
      <c r="H30" s="44">
        <v>70</v>
      </c>
      <c r="I30" s="35">
        <f t="shared" si="6"/>
        <v>9740</v>
      </c>
      <c r="J30" s="31"/>
      <c r="K30" s="32"/>
      <c r="L30" s="36">
        <f t="shared" si="7"/>
        <v>50</v>
      </c>
      <c r="M30" s="228">
        <f t="shared" si="4"/>
        <v>9790</v>
      </c>
      <c r="N30" s="174" t="str">
        <f t="shared" si="5"/>
        <v>OK</v>
      </c>
      <c r="O30" s="40"/>
      <c r="P30" s="41"/>
      <c r="Q30" s="41"/>
      <c r="R30" s="41"/>
      <c r="S30" s="41"/>
      <c r="T30" s="41"/>
      <c r="U30" s="42"/>
      <c r="V30" s="40"/>
      <c r="W30" s="32"/>
      <c r="X30" s="41"/>
      <c r="Y30" s="41">
        <v>70</v>
      </c>
      <c r="Z30" s="41"/>
      <c r="AA30" s="32"/>
      <c r="AB30" s="32"/>
      <c r="AC30" s="32"/>
      <c r="AD30" s="32"/>
      <c r="AE30" s="32"/>
      <c r="AF30" s="32"/>
    </row>
    <row r="31" spans="1:32" s="27" customFormat="1" ht="19.5" customHeight="1">
      <c r="A31" s="28">
        <v>24</v>
      </c>
      <c r="B31" s="29">
        <v>40928</v>
      </c>
      <c r="C31" s="140">
        <v>6</v>
      </c>
      <c r="D31" s="30" t="s">
        <v>146</v>
      </c>
      <c r="E31" s="31"/>
      <c r="F31" s="32"/>
      <c r="G31" s="43"/>
      <c r="H31" s="44">
        <v>200</v>
      </c>
      <c r="I31" s="35">
        <f t="shared" si="6"/>
        <v>9540</v>
      </c>
      <c r="J31" s="31"/>
      <c r="K31" s="32"/>
      <c r="L31" s="36">
        <f t="shared" si="7"/>
        <v>50</v>
      </c>
      <c r="M31" s="228">
        <f t="shared" si="4"/>
        <v>9590</v>
      </c>
      <c r="N31" s="174" t="str">
        <f t="shared" si="5"/>
        <v>OK</v>
      </c>
      <c r="O31" s="40"/>
      <c r="P31" s="41"/>
      <c r="Q31" s="41"/>
      <c r="R31" s="41"/>
      <c r="S31" s="41"/>
      <c r="T31" s="41"/>
      <c r="U31" s="42"/>
      <c r="V31" s="40"/>
      <c r="W31" s="32"/>
      <c r="X31" s="41"/>
      <c r="Y31" s="41"/>
      <c r="Z31" s="41"/>
      <c r="AA31" s="32"/>
      <c r="AB31" s="32">
        <v>200</v>
      </c>
      <c r="AC31" s="32"/>
      <c r="AD31" s="32"/>
      <c r="AE31" s="32"/>
      <c r="AF31" s="32"/>
    </row>
    <row r="32" spans="1:32" s="27" customFormat="1" ht="19.5" customHeight="1">
      <c r="A32" s="28">
        <v>25</v>
      </c>
      <c r="B32" s="29">
        <v>40928</v>
      </c>
      <c r="C32" s="140">
        <v>6</v>
      </c>
      <c r="D32" s="30" t="s">
        <v>147</v>
      </c>
      <c r="E32" s="31"/>
      <c r="F32" s="32"/>
      <c r="G32" s="43"/>
      <c r="H32" s="44">
        <v>220</v>
      </c>
      <c r="I32" s="35">
        <f t="shared" si="6"/>
        <v>9320</v>
      </c>
      <c r="J32" s="31"/>
      <c r="K32" s="32"/>
      <c r="L32" s="36">
        <f t="shared" si="7"/>
        <v>50</v>
      </c>
      <c r="M32" s="228">
        <f t="shared" si="4"/>
        <v>9370</v>
      </c>
      <c r="N32" s="174" t="str">
        <f t="shared" si="5"/>
        <v>OK</v>
      </c>
      <c r="O32" s="40"/>
      <c r="P32" s="41"/>
      <c r="Q32" s="41"/>
      <c r="R32" s="41"/>
      <c r="S32" s="41"/>
      <c r="T32" s="41"/>
      <c r="U32" s="42"/>
      <c r="V32" s="40"/>
      <c r="W32" s="32"/>
      <c r="X32" s="41">
        <v>220</v>
      </c>
      <c r="Y32" s="41"/>
      <c r="Z32" s="41"/>
      <c r="AA32" s="32"/>
      <c r="AB32" s="32"/>
      <c r="AC32" s="32"/>
      <c r="AD32" s="32"/>
      <c r="AE32" s="32"/>
      <c r="AF32" s="32"/>
    </row>
    <row r="33" spans="1:32" s="27" customFormat="1" ht="19.5" customHeight="1">
      <c r="A33" s="28">
        <v>26</v>
      </c>
      <c r="B33" s="29">
        <v>40928</v>
      </c>
      <c r="C33" s="140">
        <v>6</v>
      </c>
      <c r="D33" s="30" t="s">
        <v>139</v>
      </c>
      <c r="E33" s="31"/>
      <c r="F33" s="32"/>
      <c r="G33" s="43"/>
      <c r="H33" s="44"/>
      <c r="I33" s="35">
        <f t="shared" si="6"/>
        <v>9320</v>
      </c>
      <c r="J33" s="31"/>
      <c r="K33" s="32">
        <v>10</v>
      </c>
      <c r="L33" s="36">
        <f t="shared" si="7"/>
        <v>40</v>
      </c>
      <c r="M33" s="228">
        <f t="shared" si="4"/>
        <v>9360</v>
      </c>
      <c r="N33" s="174" t="str">
        <f t="shared" si="5"/>
        <v>OK</v>
      </c>
      <c r="O33" s="40"/>
      <c r="P33" s="41"/>
      <c r="Q33" s="41"/>
      <c r="R33" s="41"/>
      <c r="S33" s="41"/>
      <c r="T33" s="41"/>
      <c r="U33" s="42"/>
      <c r="V33" s="40">
        <v>10</v>
      </c>
      <c r="W33" s="32"/>
      <c r="X33" s="41"/>
      <c r="Y33" s="41"/>
      <c r="Z33" s="41"/>
      <c r="AA33" s="32"/>
      <c r="AB33" s="32"/>
      <c r="AC33" s="32"/>
      <c r="AD33" s="32"/>
      <c r="AE33" s="32"/>
      <c r="AF33" s="32"/>
    </row>
    <row r="34" spans="1:32" s="27" customFormat="1" ht="19.5" customHeight="1">
      <c r="A34" s="28">
        <v>27</v>
      </c>
      <c r="B34" s="29"/>
      <c r="C34" s="140"/>
      <c r="D34" s="30"/>
      <c r="E34" s="31"/>
      <c r="F34" s="32"/>
      <c r="G34" s="43"/>
      <c r="H34" s="44"/>
      <c r="I34" s="35">
        <f t="shared" si="6"/>
      </c>
      <c r="J34" s="31"/>
      <c r="K34" s="32"/>
      <c r="L34" s="36">
        <f t="shared" si="7"/>
      </c>
      <c r="M34" s="228">
        <f t="shared" si="4"/>
      </c>
      <c r="N34" s="174">
        <f t="shared" si="5"/>
      </c>
      <c r="O34" s="40"/>
      <c r="P34" s="41"/>
      <c r="Q34" s="41"/>
      <c r="R34" s="41"/>
      <c r="S34" s="41"/>
      <c r="T34" s="41"/>
      <c r="U34" s="42"/>
      <c r="V34" s="40"/>
      <c r="W34" s="32"/>
      <c r="X34" s="41"/>
      <c r="Y34" s="41"/>
      <c r="Z34" s="41"/>
      <c r="AA34" s="32"/>
      <c r="AB34" s="32"/>
      <c r="AC34" s="32"/>
      <c r="AD34" s="32"/>
      <c r="AE34" s="32"/>
      <c r="AF34" s="32"/>
    </row>
    <row r="35" spans="1:32" s="27" customFormat="1" ht="19.5" customHeight="1">
      <c r="A35" s="28">
        <v>28</v>
      </c>
      <c r="B35" s="29"/>
      <c r="C35" s="140"/>
      <c r="D35" s="30"/>
      <c r="E35" s="31"/>
      <c r="F35" s="32"/>
      <c r="G35" s="43"/>
      <c r="H35" s="44"/>
      <c r="I35" s="35">
        <f t="shared" si="6"/>
      </c>
      <c r="J35" s="31"/>
      <c r="K35" s="32"/>
      <c r="L35" s="36">
        <f t="shared" si="7"/>
      </c>
      <c r="M35" s="228">
        <f t="shared" si="4"/>
      </c>
      <c r="N35" s="174">
        <f t="shared" si="5"/>
      </c>
      <c r="O35" s="40"/>
      <c r="P35" s="41"/>
      <c r="Q35" s="41"/>
      <c r="R35" s="41"/>
      <c r="S35" s="41"/>
      <c r="T35" s="41"/>
      <c r="U35" s="42"/>
      <c r="V35" s="40"/>
      <c r="W35" s="32"/>
      <c r="X35" s="41"/>
      <c r="Y35" s="41"/>
      <c r="Z35" s="41"/>
      <c r="AA35" s="32"/>
      <c r="AB35" s="32"/>
      <c r="AC35" s="32"/>
      <c r="AD35" s="32"/>
      <c r="AE35" s="32"/>
      <c r="AF35" s="32"/>
    </row>
    <row r="36" spans="1:32" s="27" customFormat="1" ht="19.5" customHeight="1">
      <c r="A36" s="28">
        <v>29</v>
      </c>
      <c r="B36" s="29"/>
      <c r="C36" s="140"/>
      <c r="D36" s="30"/>
      <c r="E36" s="31"/>
      <c r="F36" s="32"/>
      <c r="G36" s="43"/>
      <c r="H36" s="44"/>
      <c r="I36" s="35">
        <f t="shared" si="6"/>
      </c>
      <c r="J36" s="31"/>
      <c r="K36" s="32"/>
      <c r="L36" s="36">
        <f t="shared" si="7"/>
      </c>
      <c r="M36" s="228">
        <f t="shared" si="4"/>
      </c>
      <c r="N36" s="174">
        <f t="shared" si="5"/>
      </c>
      <c r="O36" s="40"/>
      <c r="P36" s="41"/>
      <c r="Q36" s="41"/>
      <c r="R36" s="41"/>
      <c r="S36" s="41"/>
      <c r="T36" s="41"/>
      <c r="U36" s="42"/>
      <c r="V36" s="40"/>
      <c r="W36" s="32"/>
      <c r="X36" s="41"/>
      <c r="Y36" s="41"/>
      <c r="Z36" s="41"/>
      <c r="AA36" s="32"/>
      <c r="AB36" s="32"/>
      <c r="AC36" s="32"/>
      <c r="AD36" s="32"/>
      <c r="AE36" s="32"/>
      <c r="AF36" s="32"/>
    </row>
    <row r="37" spans="1:32" s="27" customFormat="1" ht="19.5" customHeight="1">
      <c r="A37" s="28">
        <v>30</v>
      </c>
      <c r="B37" s="29"/>
      <c r="C37" s="140"/>
      <c r="D37" s="30"/>
      <c r="E37" s="31"/>
      <c r="F37" s="32"/>
      <c r="G37" s="43"/>
      <c r="H37" s="44"/>
      <c r="I37" s="35">
        <f t="shared" si="6"/>
      </c>
      <c r="J37" s="31"/>
      <c r="K37" s="32"/>
      <c r="L37" s="36">
        <f t="shared" si="7"/>
      </c>
      <c r="M37" s="228">
        <f t="shared" si="4"/>
      </c>
      <c r="N37" s="174">
        <f t="shared" si="5"/>
      </c>
      <c r="O37" s="40"/>
      <c r="P37" s="41"/>
      <c r="Q37" s="41"/>
      <c r="R37" s="41"/>
      <c r="S37" s="41"/>
      <c r="T37" s="41"/>
      <c r="U37" s="42"/>
      <c r="V37" s="40"/>
      <c r="W37" s="32"/>
      <c r="X37" s="41"/>
      <c r="Y37" s="41"/>
      <c r="Z37" s="41"/>
      <c r="AA37" s="32"/>
      <c r="AB37" s="32"/>
      <c r="AC37" s="32"/>
      <c r="AD37" s="32"/>
      <c r="AE37" s="32"/>
      <c r="AF37" s="32"/>
    </row>
    <row r="38" spans="1:32" s="27" customFormat="1" ht="19.5" customHeight="1">
      <c r="A38" s="28">
        <v>31</v>
      </c>
      <c r="B38" s="29"/>
      <c r="C38" s="140"/>
      <c r="D38" s="30"/>
      <c r="E38" s="31"/>
      <c r="F38" s="32"/>
      <c r="G38" s="43"/>
      <c r="H38" s="44"/>
      <c r="I38" s="35">
        <f t="shared" si="6"/>
      </c>
      <c r="J38" s="31"/>
      <c r="K38" s="32"/>
      <c r="L38" s="36">
        <f t="shared" si="7"/>
      </c>
      <c r="M38" s="228">
        <f t="shared" si="4"/>
      </c>
      <c r="N38" s="174">
        <f t="shared" si="5"/>
      </c>
      <c r="O38" s="40"/>
      <c r="P38" s="41"/>
      <c r="Q38" s="41"/>
      <c r="R38" s="41"/>
      <c r="S38" s="41"/>
      <c r="T38" s="41"/>
      <c r="U38" s="42"/>
      <c r="V38" s="40"/>
      <c r="W38" s="32"/>
      <c r="X38" s="41"/>
      <c r="Y38" s="41"/>
      <c r="Z38" s="41"/>
      <c r="AA38" s="32"/>
      <c r="AB38" s="32"/>
      <c r="AC38" s="32"/>
      <c r="AD38" s="32"/>
      <c r="AE38" s="32"/>
      <c r="AF38" s="32"/>
    </row>
    <row r="39" spans="1:32" s="27" customFormat="1" ht="19.5" customHeight="1">
      <c r="A39" s="28">
        <v>32</v>
      </c>
      <c r="B39" s="29"/>
      <c r="C39" s="140"/>
      <c r="D39" s="30"/>
      <c r="E39" s="31"/>
      <c r="F39" s="32"/>
      <c r="G39" s="43"/>
      <c r="H39" s="44"/>
      <c r="I39" s="35">
        <f t="shared" si="6"/>
      </c>
      <c r="J39" s="31"/>
      <c r="K39" s="32"/>
      <c r="L39" s="36">
        <f t="shared" si="7"/>
      </c>
      <c r="M39" s="228">
        <f t="shared" si="4"/>
      </c>
      <c r="N39" s="174">
        <f t="shared" si="5"/>
      </c>
      <c r="O39" s="40"/>
      <c r="P39" s="41"/>
      <c r="Q39" s="41"/>
      <c r="R39" s="41"/>
      <c r="S39" s="41"/>
      <c r="T39" s="41"/>
      <c r="U39" s="42"/>
      <c r="V39" s="40"/>
      <c r="W39" s="32"/>
      <c r="X39" s="41"/>
      <c r="Y39" s="41"/>
      <c r="Z39" s="41"/>
      <c r="AA39" s="32"/>
      <c r="AB39" s="32"/>
      <c r="AC39" s="32"/>
      <c r="AD39" s="32"/>
      <c r="AE39" s="32"/>
      <c r="AF39" s="32"/>
    </row>
    <row r="40" spans="1:32" s="27" customFormat="1" ht="19.5" customHeight="1">
      <c r="A40" s="28">
        <v>33</v>
      </c>
      <c r="B40" s="29"/>
      <c r="C40" s="140"/>
      <c r="D40" s="30"/>
      <c r="E40" s="31"/>
      <c r="F40" s="32"/>
      <c r="G40" s="43"/>
      <c r="H40" s="44"/>
      <c r="I40" s="35">
        <f t="shared" si="6"/>
      </c>
      <c r="J40" s="31"/>
      <c r="K40" s="32"/>
      <c r="L40" s="36">
        <f t="shared" si="7"/>
      </c>
      <c r="M40" s="228">
        <f t="shared" si="4"/>
      </c>
      <c r="N40" s="174">
        <f t="shared" si="5"/>
      </c>
      <c r="O40" s="40"/>
      <c r="P40" s="41"/>
      <c r="Q40" s="41"/>
      <c r="R40" s="41"/>
      <c r="S40" s="41"/>
      <c r="T40" s="41"/>
      <c r="U40" s="42"/>
      <c r="V40" s="40"/>
      <c r="W40" s="32"/>
      <c r="X40" s="41"/>
      <c r="Y40" s="41"/>
      <c r="Z40" s="41"/>
      <c r="AA40" s="32"/>
      <c r="AB40" s="32"/>
      <c r="AC40" s="32"/>
      <c r="AD40" s="32"/>
      <c r="AE40" s="32"/>
      <c r="AF40" s="32"/>
    </row>
    <row r="41" spans="1:32" s="27" customFormat="1" ht="19.5" customHeight="1">
      <c r="A41" s="28">
        <v>34</v>
      </c>
      <c r="B41" s="29"/>
      <c r="C41" s="140"/>
      <c r="D41" s="30"/>
      <c r="E41" s="31"/>
      <c r="F41" s="32"/>
      <c r="G41" s="43"/>
      <c r="H41" s="44"/>
      <c r="I41" s="35">
        <f t="shared" si="6"/>
      </c>
      <c r="J41" s="31"/>
      <c r="K41" s="32"/>
      <c r="L41" s="36">
        <f t="shared" si="7"/>
      </c>
      <c r="M41" s="228">
        <f t="shared" si="4"/>
      </c>
      <c r="N41" s="174">
        <f t="shared" si="5"/>
      </c>
      <c r="O41" s="40"/>
      <c r="P41" s="41"/>
      <c r="Q41" s="41"/>
      <c r="R41" s="41"/>
      <c r="S41" s="41"/>
      <c r="T41" s="41"/>
      <c r="U41" s="42"/>
      <c r="V41" s="40"/>
      <c r="W41" s="32"/>
      <c r="X41" s="41"/>
      <c r="Y41" s="41"/>
      <c r="Z41" s="41"/>
      <c r="AA41" s="32"/>
      <c r="AB41" s="32"/>
      <c r="AC41" s="32"/>
      <c r="AD41" s="32"/>
      <c r="AE41" s="32"/>
      <c r="AF41" s="32"/>
    </row>
    <row r="42" spans="1:32" s="27" customFormat="1" ht="19.5" customHeight="1">
      <c r="A42" s="28">
        <v>35</v>
      </c>
      <c r="B42" s="29"/>
      <c r="C42" s="140"/>
      <c r="D42" s="30"/>
      <c r="E42" s="31"/>
      <c r="F42" s="32"/>
      <c r="G42" s="43"/>
      <c r="H42" s="44"/>
      <c r="I42" s="35">
        <f t="shared" si="6"/>
      </c>
      <c r="J42" s="31"/>
      <c r="K42" s="32"/>
      <c r="L42" s="36">
        <f t="shared" si="7"/>
      </c>
      <c r="M42" s="228">
        <f t="shared" si="4"/>
      </c>
      <c r="N42" s="174">
        <f t="shared" si="5"/>
      </c>
      <c r="O42" s="40"/>
      <c r="P42" s="41"/>
      <c r="Q42" s="41"/>
      <c r="R42" s="41"/>
      <c r="S42" s="41"/>
      <c r="T42" s="41"/>
      <c r="U42" s="42"/>
      <c r="V42" s="40"/>
      <c r="W42" s="32"/>
      <c r="X42" s="41"/>
      <c r="Y42" s="41"/>
      <c r="Z42" s="41"/>
      <c r="AA42" s="32"/>
      <c r="AB42" s="32"/>
      <c r="AC42" s="32"/>
      <c r="AD42" s="32"/>
      <c r="AE42" s="32"/>
      <c r="AF42" s="32"/>
    </row>
    <row r="43" spans="1:32" s="27" customFormat="1" ht="19.5" customHeight="1">
      <c r="A43" s="28">
        <v>36</v>
      </c>
      <c r="B43" s="29"/>
      <c r="C43" s="140"/>
      <c r="D43" s="30"/>
      <c r="E43" s="31"/>
      <c r="F43" s="32"/>
      <c r="G43" s="43"/>
      <c r="H43" s="44"/>
      <c r="I43" s="35">
        <f t="shared" si="6"/>
      </c>
      <c r="J43" s="31"/>
      <c r="K43" s="32"/>
      <c r="L43" s="36">
        <f t="shared" si="7"/>
      </c>
      <c r="M43" s="228">
        <f t="shared" si="4"/>
      </c>
      <c r="N43" s="174">
        <f t="shared" si="5"/>
      </c>
      <c r="O43" s="40"/>
      <c r="P43" s="41"/>
      <c r="Q43" s="41"/>
      <c r="R43" s="41"/>
      <c r="S43" s="41"/>
      <c r="T43" s="41"/>
      <c r="U43" s="42"/>
      <c r="V43" s="40"/>
      <c r="W43" s="32"/>
      <c r="X43" s="41"/>
      <c r="Y43" s="41"/>
      <c r="Z43" s="41"/>
      <c r="AA43" s="32"/>
      <c r="AB43" s="32"/>
      <c r="AC43" s="32"/>
      <c r="AD43" s="32"/>
      <c r="AE43" s="32"/>
      <c r="AF43" s="32"/>
    </row>
    <row r="44" spans="1:32" s="27" customFormat="1" ht="19.5" customHeight="1">
      <c r="A44" s="28">
        <v>37</v>
      </c>
      <c r="B44" s="29"/>
      <c r="C44" s="140"/>
      <c r="D44" s="30"/>
      <c r="E44" s="31"/>
      <c r="F44" s="32"/>
      <c r="G44" s="43"/>
      <c r="H44" s="44"/>
      <c r="I44" s="35">
        <f t="shared" si="6"/>
      </c>
      <c r="J44" s="31"/>
      <c r="K44" s="32"/>
      <c r="L44" s="36">
        <f t="shared" si="7"/>
      </c>
      <c r="M44" s="228">
        <f t="shared" si="4"/>
      </c>
      <c r="N44" s="174">
        <f t="shared" si="5"/>
      </c>
      <c r="O44" s="40"/>
      <c r="P44" s="41"/>
      <c r="Q44" s="41"/>
      <c r="R44" s="41"/>
      <c r="S44" s="41"/>
      <c r="T44" s="41"/>
      <c r="U44" s="42"/>
      <c r="V44" s="40"/>
      <c r="W44" s="32"/>
      <c r="X44" s="41"/>
      <c r="Y44" s="41"/>
      <c r="Z44" s="41"/>
      <c r="AA44" s="32"/>
      <c r="AB44" s="32"/>
      <c r="AC44" s="32"/>
      <c r="AD44" s="32"/>
      <c r="AE44" s="32"/>
      <c r="AF44" s="32"/>
    </row>
    <row r="45" spans="1:32" s="27" customFormat="1" ht="19.5" customHeight="1">
      <c r="A45" s="28">
        <v>38</v>
      </c>
      <c r="B45" s="29"/>
      <c r="C45" s="140"/>
      <c r="D45" s="30"/>
      <c r="E45" s="31"/>
      <c r="F45" s="32"/>
      <c r="G45" s="43"/>
      <c r="H45" s="44"/>
      <c r="I45" s="35">
        <f t="shared" si="6"/>
      </c>
      <c r="J45" s="31"/>
      <c r="K45" s="32"/>
      <c r="L45" s="36">
        <f t="shared" si="7"/>
      </c>
      <c r="M45" s="228">
        <f t="shared" si="4"/>
      </c>
      <c r="N45" s="174">
        <f t="shared" si="5"/>
      </c>
      <c r="O45" s="40"/>
      <c r="P45" s="41"/>
      <c r="Q45" s="41"/>
      <c r="R45" s="41"/>
      <c r="S45" s="41"/>
      <c r="T45" s="41"/>
      <c r="U45" s="42"/>
      <c r="V45" s="40"/>
      <c r="W45" s="32"/>
      <c r="X45" s="41"/>
      <c r="Y45" s="41"/>
      <c r="Z45" s="41"/>
      <c r="AA45" s="32"/>
      <c r="AB45" s="32"/>
      <c r="AC45" s="32"/>
      <c r="AD45" s="32"/>
      <c r="AE45" s="32"/>
      <c r="AF45" s="32"/>
    </row>
    <row r="46" spans="1:32" s="27" customFormat="1" ht="19.5" customHeight="1">
      <c r="A46" s="28">
        <v>39</v>
      </c>
      <c r="B46" s="29"/>
      <c r="C46" s="140"/>
      <c r="D46" s="30"/>
      <c r="E46" s="31"/>
      <c r="F46" s="32"/>
      <c r="G46" s="43"/>
      <c r="H46" s="44"/>
      <c r="I46" s="35">
        <f t="shared" si="6"/>
      </c>
      <c r="J46" s="31"/>
      <c r="K46" s="32"/>
      <c r="L46" s="36">
        <f t="shared" si="7"/>
      </c>
      <c r="M46" s="228">
        <f t="shared" si="4"/>
      </c>
      <c r="N46" s="174">
        <f t="shared" si="5"/>
      </c>
      <c r="O46" s="40"/>
      <c r="P46" s="41"/>
      <c r="Q46" s="41"/>
      <c r="R46" s="41"/>
      <c r="S46" s="41"/>
      <c r="T46" s="41"/>
      <c r="U46" s="42"/>
      <c r="V46" s="40"/>
      <c r="W46" s="32"/>
      <c r="X46" s="41"/>
      <c r="Y46" s="41"/>
      <c r="Z46" s="41"/>
      <c r="AA46" s="32"/>
      <c r="AB46" s="32"/>
      <c r="AC46" s="32"/>
      <c r="AD46" s="32"/>
      <c r="AE46" s="32"/>
      <c r="AF46" s="32"/>
    </row>
    <row r="47" spans="1:32" s="27" customFormat="1" ht="19.5" customHeight="1">
      <c r="A47" s="28">
        <v>40</v>
      </c>
      <c r="B47" s="29"/>
      <c r="C47" s="140"/>
      <c r="D47" s="30"/>
      <c r="E47" s="31"/>
      <c r="F47" s="32"/>
      <c r="G47" s="43"/>
      <c r="H47" s="44"/>
      <c r="I47" s="35">
        <f t="shared" si="6"/>
      </c>
      <c r="J47" s="31"/>
      <c r="K47" s="32"/>
      <c r="L47" s="36">
        <f t="shared" si="7"/>
      </c>
      <c r="M47" s="228">
        <f t="shared" si="4"/>
      </c>
      <c r="N47" s="174">
        <f t="shared" si="5"/>
      </c>
      <c r="O47" s="40"/>
      <c r="P47" s="41"/>
      <c r="Q47" s="41"/>
      <c r="R47" s="41"/>
      <c r="S47" s="41"/>
      <c r="T47" s="41"/>
      <c r="U47" s="42"/>
      <c r="V47" s="40"/>
      <c r="W47" s="32"/>
      <c r="X47" s="41"/>
      <c r="Y47" s="41"/>
      <c r="Z47" s="41"/>
      <c r="AA47" s="32"/>
      <c r="AB47" s="32"/>
      <c r="AC47" s="32"/>
      <c r="AD47" s="32"/>
      <c r="AE47" s="32"/>
      <c r="AF47" s="32"/>
    </row>
    <row r="48" spans="1:32" s="27" customFormat="1" ht="19.5" customHeight="1">
      <c r="A48" s="28">
        <v>41</v>
      </c>
      <c r="B48" s="29"/>
      <c r="C48" s="140"/>
      <c r="D48" s="30"/>
      <c r="E48" s="31"/>
      <c r="F48" s="32"/>
      <c r="G48" s="43"/>
      <c r="H48" s="44"/>
      <c r="I48" s="35">
        <f t="shared" si="6"/>
      </c>
      <c r="J48" s="31"/>
      <c r="K48" s="32"/>
      <c r="L48" s="36">
        <f t="shared" si="7"/>
      </c>
      <c r="M48" s="228">
        <f t="shared" si="4"/>
      </c>
      <c r="N48" s="174">
        <f t="shared" si="5"/>
      </c>
      <c r="O48" s="40"/>
      <c r="P48" s="41"/>
      <c r="Q48" s="41"/>
      <c r="R48" s="41"/>
      <c r="S48" s="41"/>
      <c r="T48" s="41"/>
      <c r="U48" s="42"/>
      <c r="V48" s="40"/>
      <c r="W48" s="32"/>
      <c r="X48" s="41"/>
      <c r="Y48" s="41"/>
      <c r="Z48" s="41"/>
      <c r="AA48" s="32"/>
      <c r="AB48" s="32"/>
      <c r="AC48" s="32"/>
      <c r="AD48" s="32"/>
      <c r="AE48" s="32"/>
      <c r="AF48" s="32"/>
    </row>
    <row r="49" spans="1:32" s="27" customFormat="1" ht="19.5" customHeight="1">
      <c r="A49" s="28">
        <v>42</v>
      </c>
      <c r="B49" s="29"/>
      <c r="C49" s="140"/>
      <c r="D49" s="30"/>
      <c r="E49" s="31"/>
      <c r="F49" s="32"/>
      <c r="G49" s="43"/>
      <c r="H49" s="44"/>
      <c r="I49" s="35">
        <f t="shared" si="6"/>
      </c>
      <c r="J49" s="31"/>
      <c r="K49" s="32"/>
      <c r="L49" s="36">
        <f t="shared" si="7"/>
      </c>
      <c r="M49" s="228">
        <f t="shared" si="4"/>
      </c>
      <c r="N49" s="174">
        <f t="shared" si="5"/>
      </c>
      <c r="O49" s="40"/>
      <c r="P49" s="41"/>
      <c r="Q49" s="41"/>
      <c r="R49" s="41"/>
      <c r="S49" s="41"/>
      <c r="T49" s="41"/>
      <c r="U49" s="42"/>
      <c r="V49" s="40"/>
      <c r="W49" s="32"/>
      <c r="X49" s="41"/>
      <c r="Y49" s="41"/>
      <c r="Z49" s="41"/>
      <c r="AA49" s="32"/>
      <c r="AB49" s="32"/>
      <c r="AC49" s="32"/>
      <c r="AD49" s="32"/>
      <c r="AE49" s="32"/>
      <c r="AF49" s="32"/>
    </row>
    <row r="50" spans="1:32" s="27" customFormat="1" ht="19.5" customHeight="1">
      <c r="A50" s="28">
        <v>43</v>
      </c>
      <c r="B50" s="29"/>
      <c r="C50" s="140"/>
      <c r="D50" s="30"/>
      <c r="E50" s="31"/>
      <c r="F50" s="32"/>
      <c r="G50" s="43"/>
      <c r="H50" s="44"/>
      <c r="I50" s="35">
        <f t="shared" si="6"/>
      </c>
      <c r="J50" s="31"/>
      <c r="K50" s="32"/>
      <c r="L50" s="36">
        <f t="shared" si="7"/>
      </c>
      <c r="M50" s="228">
        <f t="shared" si="4"/>
      </c>
      <c r="N50" s="174">
        <f t="shared" si="5"/>
      </c>
      <c r="O50" s="40"/>
      <c r="P50" s="41"/>
      <c r="Q50" s="41"/>
      <c r="R50" s="41"/>
      <c r="S50" s="41"/>
      <c r="T50" s="41"/>
      <c r="U50" s="42"/>
      <c r="V50" s="40"/>
      <c r="W50" s="32"/>
      <c r="X50" s="41"/>
      <c r="Y50" s="41"/>
      <c r="Z50" s="41"/>
      <c r="AA50" s="32"/>
      <c r="AB50" s="32"/>
      <c r="AC50" s="32"/>
      <c r="AD50" s="32"/>
      <c r="AE50" s="32"/>
      <c r="AF50" s="32"/>
    </row>
    <row r="51" spans="1:32" s="27" customFormat="1" ht="19.5" customHeight="1">
      <c r="A51" s="28">
        <v>44</v>
      </c>
      <c r="B51" s="29"/>
      <c r="C51" s="140"/>
      <c r="D51" s="30"/>
      <c r="E51" s="31"/>
      <c r="F51" s="32"/>
      <c r="G51" s="43"/>
      <c r="H51" s="44"/>
      <c r="I51" s="35">
        <f t="shared" si="6"/>
      </c>
      <c r="J51" s="31"/>
      <c r="K51" s="32"/>
      <c r="L51" s="36">
        <f t="shared" si="7"/>
      </c>
      <c r="M51" s="228">
        <f t="shared" si="4"/>
      </c>
      <c r="N51" s="174">
        <f t="shared" si="5"/>
      </c>
      <c r="O51" s="40"/>
      <c r="P51" s="41"/>
      <c r="Q51" s="41"/>
      <c r="R51" s="41"/>
      <c r="S51" s="41"/>
      <c r="T51" s="41"/>
      <c r="U51" s="42"/>
      <c r="V51" s="40"/>
      <c r="W51" s="32"/>
      <c r="X51" s="41"/>
      <c r="Y51" s="41"/>
      <c r="Z51" s="41"/>
      <c r="AA51" s="32"/>
      <c r="AB51" s="32"/>
      <c r="AC51" s="32"/>
      <c r="AD51" s="32"/>
      <c r="AE51" s="32"/>
      <c r="AF51" s="32"/>
    </row>
    <row r="52" spans="1:32" s="27" customFormat="1" ht="19.5" customHeight="1">
      <c r="A52" s="28">
        <v>45</v>
      </c>
      <c r="B52" s="29"/>
      <c r="C52" s="140"/>
      <c r="D52" s="30"/>
      <c r="E52" s="31"/>
      <c r="F52" s="32"/>
      <c r="G52" s="43"/>
      <c r="H52" s="44"/>
      <c r="I52" s="35">
        <f t="shared" si="6"/>
      </c>
      <c r="J52" s="31"/>
      <c r="K52" s="32"/>
      <c r="L52" s="36">
        <f t="shared" si="7"/>
      </c>
      <c r="M52" s="228">
        <f t="shared" si="4"/>
      </c>
      <c r="N52" s="174">
        <f t="shared" si="5"/>
      </c>
      <c r="O52" s="40"/>
      <c r="P52" s="41"/>
      <c r="Q52" s="41"/>
      <c r="R52" s="41"/>
      <c r="S52" s="41"/>
      <c r="T52" s="41"/>
      <c r="U52" s="42"/>
      <c r="V52" s="40"/>
      <c r="W52" s="32"/>
      <c r="X52" s="41"/>
      <c r="Y52" s="41"/>
      <c r="Z52" s="41"/>
      <c r="AA52" s="32"/>
      <c r="AB52" s="32"/>
      <c r="AC52" s="32"/>
      <c r="AD52" s="32"/>
      <c r="AE52" s="32"/>
      <c r="AF52" s="32"/>
    </row>
    <row r="53" spans="1:32" s="27" customFormat="1" ht="19.5" customHeight="1">
      <c r="A53" s="28">
        <v>46</v>
      </c>
      <c r="B53" s="29"/>
      <c r="C53" s="140"/>
      <c r="D53" s="30"/>
      <c r="E53" s="31"/>
      <c r="F53" s="32"/>
      <c r="G53" s="43"/>
      <c r="H53" s="44"/>
      <c r="I53" s="35">
        <f t="shared" si="6"/>
      </c>
      <c r="J53" s="31"/>
      <c r="K53" s="32"/>
      <c r="L53" s="36">
        <f t="shared" si="7"/>
      </c>
      <c r="M53" s="228">
        <f t="shared" si="4"/>
      </c>
      <c r="N53" s="174">
        <f t="shared" si="5"/>
      </c>
      <c r="O53" s="40"/>
      <c r="P53" s="41"/>
      <c r="Q53" s="41"/>
      <c r="R53" s="41"/>
      <c r="S53" s="41"/>
      <c r="T53" s="41"/>
      <c r="U53" s="42"/>
      <c r="V53" s="40"/>
      <c r="W53" s="32"/>
      <c r="X53" s="41"/>
      <c r="Y53" s="41"/>
      <c r="Z53" s="41"/>
      <c r="AA53" s="32"/>
      <c r="AB53" s="32"/>
      <c r="AC53" s="32"/>
      <c r="AD53" s="32"/>
      <c r="AE53" s="32"/>
      <c r="AF53" s="32"/>
    </row>
    <row r="54" spans="1:32" s="27" customFormat="1" ht="19.5" customHeight="1">
      <c r="A54" s="28">
        <v>47</v>
      </c>
      <c r="B54" s="29"/>
      <c r="C54" s="140"/>
      <c r="D54" s="30"/>
      <c r="E54" s="31"/>
      <c r="F54" s="32"/>
      <c r="G54" s="43"/>
      <c r="H54" s="44"/>
      <c r="I54" s="35">
        <f t="shared" si="6"/>
      </c>
      <c r="J54" s="31"/>
      <c r="K54" s="32"/>
      <c r="L54" s="36">
        <f t="shared" si="7"/>
      </c>
      <c r="M54" s="228">
        <f t="shared" si="4"/>
      </c>
      <c r="N54" s="174">
        <f t="shared" si="5"/>
      </c>
      <c r="O54" s="40"/>
      <c r="P54" s="41"/>
      <c r="Q54" s="41"/>
      <c r="R54" s="41"/>
      <c r="S54" s="41"/>
      <c r="T54" s="41"/>
      <c r="U54" s="42"/>
      <c r="V54" s="40"/>
      <c r="W54" s="32"/>
      <c r="X54" s="41"/>
      <c r="Y54" s="41"/>
      <c r="Z54" s="41"/>
      <c r="AA54" s="32"/>
      <c r="AB54" s="32"/>
      <c r="AC54" s="32"/>
      <c r="AD54" s="32"/>
      <c r="AE54" s="32"/>
      <c r="AF54" s="32"/>
    </row>
    <row r="55" spans="1:32" s="27" customFormat="1" ht="19.5" customHeight="1">
      <c r="A55" s="28">
        <v>48</v>
      </c>
      <c r="B55" s="29"/>
      <c r="C55" s="140"/>
      <c r="D55" s="30"/>
      <c r="E55" s="31"/>
      <c r="F55" s="32"/>
      <c r="G55" s="43"/>
      <c r="H55" s="44"/>
      <c r="I55" s="35">
        <f t="shared" si="6"/>
      </c>
      <c r="J55" s="31"/>
      <c r="K55" s="32"/>
      <c r="L55" s="36">
        <f t="shared" si="7"/>
      </c>
      <c r="M55" s="228">
        <f t="shared" si="4"/>
      </c>
      <c r="N55" s="174">
        <f t="shared" si="5"/>
      </c>
      <c r="O55" s="40"/>
      <c r="P55" s="41"/>
      <c r="Q55" s="41"/>
      <c r="R55" s="41"/>
      <c r="S55" s="41"/>
      <c r="T55" s="41"/>
      <c r="U55" s="42"/>
      <c r="V55" s="40"/>
      <c r="W55" s="32"/>
      <c r="X55" s="41"/>
      <c r="Y55" s="41"/>
      <c r="Z55" s="41"/>
      <c r="AA55" s="32"/>
      <c r="AB55" s="32"/>
      <c r="AC55" s="32"/>
      <c r="AD55" s="32"/>
      <c r="AE55" s="32"/>
      <c r="AF55" s="32"/>
    </row>
    <row r="56" spans="1:32" s="27" customFormat="1" ht="19.5" customHeight="1">
      <c r="A56" s="28">
        <v>49</v>
      </c>
      <c r="B56" s="29"/>
      <c r="C56" s="140"/>
      <c r="D56" s="30"/>
      <c r="E56" s="31"/>
      <c r="F56" s="32"/>
      <c r="G56" s="43"/>
      <c r="H56" s="44"/>
      <c r="I56" s="35">
        <f t="shared" si="6"/>
      </c>
      <c r="J56" s="31"/>
      <c r="K56" s="32"/>
      <c r="L56" s="36">
        <f t="shared" si="7"/>
      </c>
      <c r="M56" s="228">
        <f t="shared" si="4"/>
      </c>
      <c r="N56" s="174">
        <f t="shared" si="5"/>
      </c>
      <c r="O56" s="40"/>
      <c r="P56" s="41"/>
      <c r="Q56" s="41"/>
      <c r="R56" s="41"/>
      <c r="S56" s="41"/>
      <c r="T56" s="41"/>
      <c r="U56" s="42"/>
      <c r="V56" s="40"/>
      <c r="W56" s="32"/>
      <c r="X56" s="41"/>
      <c r="Y56" s="41"/>
      <c r="Z56" s="41"/>
      <c r="AA56" s="32"/>
      <c r="AB56" s="32"/>
      <c r="AC56" s="32"/>
      <c r="AD56" s="32"/>
      <c r="AE56" s="32"/>
      <c r="AF56" s="32"/>
    </row>
    <row r="57" spans="1:32" s="27" customFormat="1" ht="19.5" customHeight="1">
      <c r="A57" s="28">
        <v>50</v>
      </c>
      <c r="B57" s="29"/>
      <c r="C57" s="140"/>
      <c r="D57" s="30"/>
      <c r="E57" s="31"/>
      <c r="F57" s="32"/>
      <c r="G57" s="43"/>
      <c r="H57" s="44"/>
      <c r="I57" s="35">
        <f t="shared" si="6"/>
      </c>
      <c r="J57" s="31"/>
      <c r="K57" s="32"/>
      <c r="L57" s="36">
        <f t="shared" si="7"/>
      </c>
      <c r="M57" s="228">
        <f t="shared" si="4"/>
      </c>
      <c r="N57" s="174">
        <f t="shared" si="5"/>
      </c>
      <c r="O57" s="40"/>
      <c r="P57" s="41"/>
      <c r="Q57" s="41"/>
      <c r="R57" s="41"/>
      <c r="S57" s="41"/>
      <c r="T57" s="41"/>
      <c r="U57" s="42"/>
      <c r="V57" s="40"/>
      <c r="W57" s="32"/>
      <c r="X57" s="41"/>
      <c r="Y57" s="41"/>
      <c r="Z57" s="41"/>
      <c r="AA57" s="32"/>
      <c r="AB57" s="32"/>
      <c r="AC57" s="32"/>
      <c r="AD57" s="32"/>
      <c r="AE57" s="32"/>
      <c r="AF57" s="32"/>
    </row>
    <row r="58" spans="1:32" s="27" customFormat="1" ht="19.5" customHeight="1">
      <c r="A58" s="28">
        <v>51</v>
      </c>
      <c r="B58" s="29"/>
      <c r="C58" s="140"/>
      <c r="D58" s="30"/>
      <c r="E58" s="31"/>
      <c r="F58" s="32"/>
      <c r="G58" s="43"/>
      <c r="H58" s="44"/>
      <c r="I58" s="35">
        <f t="shared" si="6"/>
      </c>
      <c r="J58" s="31"/>
      <c r="K58" s="32"/>
      <c r="L58" s="36">
        <f t="shared" si="7"/>
      </c>
      <c r="M58" s="228">
        <f t="shared" si="4"/>
      </c>
      <c r="N58" s="174">
        <f t="shared" si="5"/>
      </c>
      <c r="O58" s="40"/>
      <c r="P58" s="41"/>
      <c r="Q58" s="41"/>
      <c r="R58" s="41"/>
      <c r="S58" s="41"/>
      <c r="T58" s="41"/>
      <c r="U58" s="42"/>
      <c r="V58" s="40"/>
      <c r="W58" s="32"/>
      <c r="X58" s="41"/>
      <c r="Y58" s="41"/>
      <c r="Z58" s="41"/>
      <c r="AA58" s="32"/>
      <c r="AB58" s="32"/>
      <c r="AC58" s="32"/>
      <c r="AD58" s="32"/>
      <c r="AE58" s="32"/>
      <c r="AF58" s="32"/>
    </row>
    <row r="59" spans="1:32" s="27" customFormat="1" ht="19.5" customHeight="1">
      <c r="A59" s="28">
        <v>52</v>
      </c>
      <c r="B59" s="29"/>
      <c r="C59" s="140"/>
      <c r="D59" s="30"/>
      <c r="E59" s="31"/>
      <c r="F59" s="32"/>
      <c r="G59" s="43"/>
      <c r="H59" s="44"/>
      <c r="I59" s="35">
        <f t="shared" si="6"/>
      </c>
      <c r="J59" s="31"/>
      <c r="K59" s="32"/>
      <c r="L59" s="36">
        <f t="shared" si="7"/>
      </c>
      <c r="M59" s="228">
        <f t="shared" si="4"/>
      </c>
      <c r="N59" s="174">
        <f t="shared" si="5"/>
      </c>
      <c r="O59" s="40"/>
      <c r="P59" s="41"/>
      <c r="Q59" s="41"/>
      <c r="R59" s="41"/>
      <c r="S59" s="41"/>
      <c r="T59" s="41"/>
      <c r="U59" s="42"/>
      <c r="V59" s="40"/>
      <c r="W59" s="32"/>
      <c r="X59" s="41"/>
      <c r="Y59" s="41"/>
      <c r="Z59" s="41"/>
      <c r="AA59" s="32"/>
      <c r="AB59" s="32"/>
      <c r="AC59" s="32"/>
      <c r="AD59" s="32"/>
      <c r="AE59" s="32"/>
      <c r="AF59" s="32"/>
    </row>
    <row r="60" spans="1:32" s="27" customFormat="1" ht="19.5" customHeight="1">
      <c r="A60" s="28">
        <v>53</v>
      </c>
      <c r="B60" s="29"/>
      <c r="C60" s="140"/>
      <c r="D60" s="30"/>
      <c r="E60" s="31"/>
      <c r="F60" s="32"/>
      <c r="G60" s="43"/>
      <c r="H60" s="44"/>
      <c r="I60" s="35">
        <f t="shared" si="6"/>
      </c>
      <c r="J60" s="31"/>
      <c r="K60" s="32"/>
      <c r="L60" s="36">
        <f t="shared" si="7"/>
      </c>
      <c r="M60" s="228">
        <f t="shared" si="4"/>
      </c>
      <c r="N60" s="174">
        <f t="shared" si="5"/>
      </c>
      <c r="O60" s="40"/>
      <c r="P60" s="41"/>
      <c r="Q60" s="41"/>
      <c r="R60" s="41"/>
      <c r="S60" s="41"/>
      <c r="T60" s="41"/>
      <c r="U60" s="42"/>
      <c r="V60" s="40"/>
      <c r="W60" s="32"/>
      <c r="X60" s="41"/>
      <c r="Y60" s="41"/>
      <c r="Z60" s="41"/>
      <c r="AA60" s="32"/>
      <c r="AB60" s="32"/>
      <c r="AC60" s="32"/>
      <c r="AD60" s="32"/>
      <c r="AE60" s="32"/>
      <c r="AF60" s="32"/>
    </row>
    <row r="61" spans="1:32" s="27" customFormat="1" ht="19.5" customHeight="1">
      <c r="A61" s="28">
        <v>54</v>
      </c>
      <c r="B61" s="29"/>
      <c r="C61" s="140"/>
      <c r="D61" s="30"/>
      <c r="E61" s="31"/>
      <c r="F61" s="32"/>
      <c r="G61" s="43"/>
      <c r="H61" s="44"/>
      <c r="I61" s="35">
        <f t="shared" si="6"/>
      </c>
      <c r="J61" s="31"/>
      <c r="K61" s="32"/>
      <c r="L61" s="36">
        <f t="shared" si="7"/>
      </c>
      <c r="M61" s="228">
        <f t="shared" si="4"/>
      </c>
      <c r="N61" s="174">
        <f t="shared" si="5"/>
      </c>
      <c r="O61" s="40"/>
      <c r="P61" s="41"/>
      <c r="Q61" s="41"/>
      <c r="R61" s="41"/>
      <c r="S61" s="41"/>
      <c r="T61" s="41"/>
      <c r="U61" s="42"/>
      <c r="V61" s="40"/>
      <c r="W61" s="32"/>
      <c r="X61" s="41"/>
      <c r="Y61" s="41"/>
      <c r="Z61" s="41"/>
      <c r="AA61" s="32"/>
      <c r="AB61" s="32"/>
      <c r="AC61" s="32"/>
      <c r="AD61" s="32"/>
      <c r="AE61" s="32"/>
      <c r="AF61" s="32"/>
    </row>
    <row r="62" spans="1:32" s="27" customFormat="1" ht="19.5" customHeight="1">
      <c r="A62" s="28">
        <v>55</v>
      </c>
      <c r="B62" s="29"/>
      <c r="C62" s="140"/>
      <c r="D62" s="30"/>
      <c r="E62" s="31"/>
      <c r="F62" s="32"/>
      <c r="G62" s="43"/>
      <c r="H62" s="44"/>
      <c r="I62" s="35">
        <f t="shared" si="6"/>
      </c>
      <c r="J62" s="31"/>
      <c r="K62" s="32"/>
      <c r="L62" s="36">
        <f t="shared" si="7"/>
      </c>
      <c r="M62" s="228">
        <f t="shared" si="4"/>
      </c>
      <c r="N62" s="174">
        <f t="shared" si="5"/>
      </c>
      <c r="O62" s="40"/>
      <c r="P62" s="41"/>
      <c r="Q62" s="41"/>
      <c r="R62" s="41"/>
      <c r="S62" s="41"/>
      <c r="T62" s="41"/>
      <c r="U62" s="42"/>
      <c r="V62" s="40"/>
      <c r="W62" s="32"/>
      <c r="X62" s="41"/>
      <c r="Y62" s="41"/>
      <c r="Z62" s="41"/>
      <c r="AA62" s="32"/>
      <c r="AB62" s="32"/>
      <c r="AC62" s="32"/>
      <c r="AD62" s="32"/>
      <c r="AE62" s="32"/>
      <c r="AF62" s="32"/>
    </row>
    <row r="63" spans="1:32" s="27" customFormat="1" ht="19.5" customHeight="1">
      <c r="A63" s="28">
        <v>56</v>
      </c>
      <c r="B63" s="29"/>
      <c r="C63" s="140"/>
      <c r="D63" s="30"/>
      <c r="E63" s="31"/>
      <c r="F63" s="32"/>
      <c r="G63" s="43"/>
      <c r="H63" s="44"/>
      <c r="I63" s="35">
        <f t="shared" si="6"/>
      </c>
      <c r="J63" s="31"/>
      <c r="K63" s="32"/>
      <c r="L63" s="36">
        <f t="shared" si="7"/>
      </c>
      <c r="M63" s="228">
        <f t="shared" si="4"/>
      </c>
      <c r="N63" s="174">
        <f t="shared" si="5"/>
      </c>
      <c r="O63" s="40"/>
      <c r="P63" s="41"/>
      <c r="Q63" s="41"/>
      <c r="R63" s="41"/>
      <c r="S63" s="41"/>
      <c r="T63" s="41"/>
      <c r="U63" s="42"/>
      <c r="V63" s="40"/>
      <c r="W63" s="32"/>
      <c r="X63" s="41"/>
      <c r="Y63" s="41"/>
      <c r="Z63" s="41"/>
      <c r="AA63" s="32"/>
      <c r="AB63" s="32"/>
      <c r="AC63" s="32"/>
      <c r="AD63" s="32"/>
      <c r="AE63" s="32"/>
      <c r="AF63" s="32"/>
    </row>
    <row r="64" spans="1:32" s="27" customFormat="1" ht="19.5" customHeight="1">
      <c r="A64" s="28">
        <v>57</v>
      </c>
      <c r="B64" s="29"/>
      <c r="C64" s="140"/>
      <c r="D64" s="30"/>
      <c r="E64" s="31"/>
      <c r="F64" s="32"/>
      <c r="G64" s="43"/>
      <c r="H64" s="44"/>
      <c r="I64" s="35">
        <f t="shared" si="6"/>
      </c>
      <c r="J64" s="31"/>
      <c r="K64" s="32"/>
      <c r="L64" s="36">
        <f t="shared" si="7"/>
      </c>
      <c r="M64" s="228">
        <f t="shared" si="4"/>
      </c>
      <c r="N64" s="174">
        <f t="shared" si="5"/>
      </c>
      <c r="O64" s="40"/>
      <c r="P64" s="41"/>
      <c r="Q64" s="41"/>
      <c r="R64" s="41"/>
      <c r="S64" s="41"/>
      <c r="T64" s="41"/>
      <c r="U64" s="42"/>
      <c r="V64" s="40"/>
      <c r="W64" s="32"/>
      <c r="X64" s="41"/>
      <c r="Y64" s="41"/>
      <c r="Z64" s="41"/>
      <c r="AA64" s="32"/>
      <c r="AB64" s="32"/>
      <c r="AC64" s="32"/>
      <c r="AD64" s="32"/>
      <c r="AE64" s="32"/>
      <c r="AF64" s="32"/>
    </row>
    <row r="65" spans="1:32" s="27" customFormat="1" ht="19.5" customHeight="1">
      <c r="A65" s="28">
        <v>58</v>
      </c>
      <c r="B65" s="29"/>
      <c r="C65" s="140"/>
      <c r="D65" s="30"/>
      <c r="E65" s="31"/>
      <c r="F65" s="32"/>
      <c r="G65" s="43"/>
      <c r="H65" s="44"/>
      <c r="I65" s="35">
        <f t="shared" si="6"/>
      </c>
      <c r="J65" s="31"/>
      <c r="K65" s="32"/>
      <c r="L65" s="36">
        <f t="shared" si="7"/>
      </c>
      <c r="M65" s="228">
        <f t="shared" si="4"/>
      </c>
      <c r="N65" s="174">
        <f t="shared" si="5"/>
      </c>
      <c r="O65" s="40"/>
      <c r="P65" s="41"/>
      <c r="Q65" s="41"/>
      <c r="R65" s="41"/>
      <c r="S65" s="41"/>
      <c r="T65" s="41"/>
      <c r="U65" s="42"/>
      <c r="V65" s="40"/>
      <c r="W65" s="32"/>
      <c r="X65" s="41"/>
      <c r="Y65" s="41"/>
      <c r="Z65" s="41"/>
      <c r="AA65" s="32"/>
      <c r="AB65" s="32"/>
      <c r="AC65" s="32"/>
      <c r="AD65" s="32"/>
      <c r="AE65" s="32"/>
      <c r="AF65" s="32"/>
    </row>
    <row r="66" spans="1:32" s="27" customFormat="1" ht="19.5" customHeight="1">
      <c r="A66" s="28">
        <v>59</v>
      </c>
      <c r="B66" s="29"/>
      <c r="C66" s="140"/>
      <c r="D66" s="30"/>
      <c r="E66" s="31"/>
      <c r="F66" s="32"/>
      <c r="G66" s="43"/>
      <c r="H66" s="44"/>
      <c r="I66" s="35">
        <f t="shared" si="6"/>
      </c>
      <c r="J66" s="31"/>
      <c r="K66" s="32"/>
      <c r="L66" s="36">
        <f t="shared" si="7"/>
      </c>
      <c r="M66" s="228">
        <f t="shared" si="4"/>
      </c>
      <c r="N66" s="174">
        <f t="shared" si="5"/>
      </c>
      <c r="O66" s="40"/>
      <c r="P66" s="41"/>
      <c r="Q66" s="41"/>
      <c r="R66" s="41"/>
      <c r="S66" s="41"/>
      <c r="T66" s="41"/>
      <c r="U66" s="42"/>
      <c r="V66" s="40"/>
      <c r="W66" s="32"/>
      <c r="X66" s="41"/>
      <c r="Y66" s="41"/>
      <c r="Z66" s="41"/>
      <c r="AA66" s="32"/>
      <c r="AB66" s="32"/>
      <c r="AC66" s="32"/>
      <c r="AD66" s="32"/>
      <c r="AE66" s="32"/>
      <c r="AF66" s="32"/>
    </row>
    <row r="67" spans="1:32" s="27" customFormat="1" ht="19.5" customHeight="1">
      <c r="A67" s="28">
        <v>60</v>
      </c>
      <c r="B67" s="29"/>
      <c r="C67" s="140"/>
      <c r="D67" s="30"/>
      <c r="E67" s="31"/>
      <c r="F67" s="32"/>
      <c r="G67" s="43"/>
      <c r="H67" s="44"/>
      <c r="I67" s="35">
        <f t="shared" si="6"/>
      </c>
      <c r="J67" s="31"/>
      <c r="K67" s="32"/>
      <c r="L67" s="36">
        <f t="shared" si="7"/>
      </c>
      <c r="M67" s="228">
        <f t="shared" si="4"/>
      </c>
      <c r="N67" s="174">
        <f t="shared" si="5"/>
      </c>
      <c r="O67" s="40"/>
      <c r="P67" s="41"/>
      <c r="Q67" s="41"/>
      <c r="R67" s="41"/>
      <c r="S67" s="41"/>
      <c r="T67" s="41"/>
      <c r="U67" s="42"/>
      <c r="V67" s="40"/>
      <c r="W67" s="32"/>
      <c r="X67" s="41"/>
      <c r="Y67" s="41"/>
      <c r="Z67" s="41"/>
      <c r="AA67" s="32"/>
      <c r="AB67" s="32"/>
      <c r="AC67" s="32"/>
      <c r="AD67" s="32"/>
      <c r="AE67" s="32"/>
      <c r="AF67" s="32"/>
    </row>
    <row r="68" spans="1:32" s="27" customFormat="1" ht="19.5" customHeight="1">
      <c r="A68" s="28">
        <v>61</v>
      </c>
      <c r="B68" s="29"/>
      <c r="C68" s="140"/>
      <c r="D68" s="30"/>
      <c r="E68" s="31"/>
      <c r="F68" s="32"/>
      <c r="G68" s="43"/>
      <c r="H68" s="44"/>
      <c r="I68" s="35">
        <f t="shared" si="6"/>
      </c>
      <c r="J68" s="31"/>
      <c r="K68" s="32"/>
      <c r="L68" s="36">
        <f t="shared" si="7"/>
      </c>
      <c r="M68" s="228">
        <f t="shared" si="4"/>
      </c>
      <c r="N68" s="174">
        <f t="shared" si="5"/>
      </c>
      <c r="O68" s="40"/>
      <c r="P68" s="41"/>
      <c r="Q68" s="41"/>
      <c r="R68" s="41"/>
      <c r="S68" s="41"/>
      <c r="T68" s="41"/>
      <c r="U68" s="42"/>
      <c r="V68" s="40"/>
      <c r="W68" s="32"/>
      <c r="X68" s="41"/>
      <c r="Y68" s="41"/>
      <c r="Z68" s="41"/>
      <c r="AA68" s="32"/>
      <c r="AB68" s="32"/>
      <c r="AC68" s="32"/>
      <c r="AD68" s="32"/>
      <c r="AE68" s="32"/>
      <c r="AF68" s="32"/>
    </row>
    <row r="69" spans="1:32" s="27" customFormat="1" ht="19.5" customHeight="1">
      <c r="A69" s="28">
        <v>62</v>
      </c>
      <c r="B69" s="29"/>
      <c r="C69" s="140"/>
      <c r="D69" s="30"/>
      <c r="E69" s="31"/>
      <c r="F69" s="32"/>
      <c r="G69" s="43"/>
      <c r="H69" s="44"/>
      <c r="I69" s="35">
        <f t="shared" si="6"/>
      </c>
      <c r="J69" s="31"/>
      <c r="K69" s="32"/>
      <c r="L69" s="36">
        <f t="shared" si="7"/>
      </c>
      <c r="M69" s="228">
        <f t="shared" si="4"/>
      </c>
      <c r="N69" s="174">
        <f t="shared" si="5"/>
      </c>
      <c r="O69" s="40"/>
      <c r="P69" s="41"/>
      <c r="Q69" s="41"/>
      <c r="R69" s="41"/>
      <c r="S69" s="41"/>
      <c r="T69" s="41"/>
      <c r="U69" s="42"/>
      <c r="V69" s="40"/>
      <c r="W69" s="32"/>
      <c r="X69" s="41"/>
      <c r="Y69" s="41"/>
      <c r="Z69" s="41"/>
      <c r="AA69" s="32"/>
      <c r="AB69" s="32"/>
      <c r="AC69" s="32"/>
      <c r="AD69" s="32"/>
      <c r="AE69" s="32"/>
      <c r="AF69" s="32"/>
    </row>
    <row r="70" spans="1:32" s="27" customFormat="1" ht="19.5" customHeight="1">
      <c r="A70" s="28">
        <v>63</v>
      </c>
      <c r="B70" s="29"/>
      <c r="C70" s="140"/>
      <c r="D70" s="30"/>
      <c r="E70" s="31"/>
      <c r="F70" s="32"/>
      <c r="G70" s="43"/>
      <c r="H70" s="44"/>
      <c r="I70" s="35">
        <f t="shared" si="6"/>
      </c>
      <c r="J70" s="31"/>
      <c r="K70" s="32"/>
      <c r="L70" s="36">
        <f t="shared" si="7"/>
      </c>
      <c r="M70" s="228">
        <f t="shared" si="4"/>
      </c>
      <c r="N70" s="174">
        <f t="shared" si="5"/>
      </c>
      <c r="O70" s="40"/>
      <c r="P70" s="41"/>
      <c r="Q70" s="41"/>
      <c r="R70" s="41"/>
      <c r="S70" s="41"/>
      <c r="T70" s="41"/>
      <c r="U70" s="42"/>
      <c r="V70" s="40"/>
      <c r="W70" s="32"/>
      <c r="X70" s="41"/>
      <c r="Y70" s="41"/>
      <c r="Z70" s="41"/>
      <c r="AA70" s="32"/>
      <c r="AB70" s="32"/>
      <c r="AC70" s="32"/>
      <c r="AD70" s="32"/>
      <c r="AE70" s="32"/>
      <c r="AF70" s="32"/>
    </row>
    <row r="71" spans="1:32" s="27" customFormat="1" ht="19.5" customHeight="1">
      <c r="A71" s="28">
        <v>64</v>
      </c>
      <c r="B71" s="29"/>
      <c r="C71" s="140"/>
      <c r="D71" s="30"/>
      <c r="E71" s="31"/>
      <c r="F71" s="32"/>
      <c r="G71" s="43"/>
      <c r="H71" s="44"/>
      <c r="I71" s="35">
        <f t="shared" si="6"/>
      </c>
      <c r="J71" s="31"/>
      <c r="K71" s="32"/>
      <c r="L71" s="36">
        <f t="shared" si="7"/>
      </c>
      <c r="M71" s="228">
        <f t="shared" si="4"/>
      </c>
      <c r="N71" s="174">
        <f t="shared" si="5"/>
      </c>
      <c r="O71" s="40"/>
      <c r="P71" s="41"/>
      <c r="Q71" s="41"/>
      <c r="R71" s="41"/>
      <c r="S71" s="41"/>
      <c r="T71" s="41"/>
      <c r="U71" s="42"/>
      <c r="V71" s="40"/>
      <c r="W71" s="32"/>
      <c r="X71" s="41"/>
      <c r="Y71" s="41"/>
      <c r="Z71" s="41"/>
      <c r="AA71" s="32"/>
      <c r="AB71" s="32"/>
      <c r="AC71" s="32"/>
      <c r="AD71" s="32"/>
      <c r="AE71" s="32"/>
      <c r="AF71" s="32"/>
    </row>
    <row r="72" spans="1:32" s="27" customFormat="1" ht="19.5" customHeight="1">
      <c r="A72" s="28">
        <v>65</v>
      </c>
      <c r="B72" s="29"/>
      <c r="C72" s="140"/>
      <c r="D72" s="30"/>
      <c r="E72" s="31"/>
      <c r="F72" s="32"/>
      <c r="G72" s="43"/>
      <c r="H72" s="44"/>
      <c r="I72" s="35">
        <f t="shared" si="6"/>
      </c>
      <c r="J72" s="31"/>
      <c r="K72" s="32"/>
      <c r="L72" s="36">
        <f t="shared" si="7"/>
      </c>
      <c r="M72" s="228">
        <f t="shared" si="4"/>
      </c>
      <c r="N72" s="174">
        <f t="shared" si="5"/>
      </c>
      <c r="O72" s="40"/>
      <c r="P72" s="41"/>
      <c r="Q72" s="41"/>
      <c r="R72" s="41"/>
      <c r="S72" s="41"/>
      <c r="T72" s="41"/>
      <c r="U72" s="42"/>
      <c r="V72" s="40"/>
      <c r="W72" s="32"/>
      <c r="X72" s="41"/>
      <c r="Y72" s="41"/>
      <c r="Z72" s="41"/>
      <c r="AA72" s="32"/>
      <c r="AB72" s="32"/>
      <c r="AC72" s="32"/>
      <c r="AD72" s="32"/>
      <c r="AE72" s="32"/>
      <c r="AF72" s="32"/>
    </row>
    <row r="73" spans="1:32" s="27" customFormat="1" ht="19.5" customHeight="1">
      <c r="A73" s="28">
        <v>66</v>
      </c>
      <c r="B73" s="29"/>
      <c r="C73" s="140"/>
      <c r="D73" s="30"/>
      <c r="E73" s="31"/>
      <c r="F73" s="32"/>
      <c r="G73" s="43"/>
      <c r="H73" s="44"/>
      <c r="I73" s="35">
        <f t="shared" si="6"/>
      </c>
      <c r="J73" s="31"/>
      <c r="K73" s="32"/>
      <c r="L73" s="36">
        <f t="shared" si="7"/>
      </c>
      <c r="M73" s="228">
        <f aca="true" t="shared" si="8" ref="M73:M136">IF(D73="","",I73+L73)</f>
      </c>
      <c r="N73" s="174">
        <f aca="true" t="shared" si="9" ref="N73:N136">IF(E73+F73+G73+H73+J73+K73=0,IF(O73+P73+Q73+R73+S73+T73+U73+V73+W73+X73+Y73+Z73+AA73+AB73+AC73+AD73+AE73+AF73&gt;0,"??",""),IF(OR(AND(E73&lt;&gt;0,F73=0,SUM(O73:U73)=0,SUM(V73:AF73)=0,H73+K73=0,G73+J73=E73),AND(F73&lt;&gt;0,E73=0,SUM(O73:U73)=0,SUM(V73:AF73)=0,G73+J73=0,H73+K73=F73),AND(E73=0,F73=0,H73+K73&lt;&gt;0,H73+K73=SUM(V73:AF73),SUM(O73:U73)=0,(H73+K73)&lt;&gt;(G73+J73)),AND(E73=0,F73=0,G73+J73&lt;&gt;0,G73+J73=SUM(O73:U73),SUM(V73:AF73)=0,(H73+K73)&lt;&gt;(G73+J73)),AND(E73=0,F73=0,J73=0,O73+P73+Q73+R73+S73+T73+U73+V73+W73+X73+Y73+Z73+AA73+AB73+AC73+AD73+AE73+AF73=0,K73&lt;&gt;0,K73=G73),AND(E73=0,F73=0,J73&lt;&gt;0,O73+P73+Q73+R73+S73+T73+U73+V73+W73+X73+Y73+Z73+AA73+AB73+AC73+AD73+AE73+AF73=0,K73=0,J73=H73)),"OK","??"))</f>
      </c>
      <c r="O73" s="40"/>
      <c r="P73" s="41"/>
      <c r="Q73" s="41"/>
      <c r="R73" s="41"/>
      <c r="S73" s="41"/>
      <c r="T73" s="41"/>
      <c r="U73" s="42"/>
      <c r="V73" s="40"/>
      <c r="W73" s="32"/>
      <c r="X73" s="41"/>
      <c r="Y73" s="41"/>
      <c r="Z73" s="41"/>
      <c r="AA73" s="32"/>
      <c r="AB73" s="32"/>
      <c r="AC73" s="32"/>
      <c r="AD73" s="32"/>
      <c r="AE73" s="32"/>
      <c r="AF73" s="32"/>
    </row>
    <row r="74" spans="1:32" s="27" customFormat="1" ht="19.5" customHeight="1">
      <c r="A74" s="28">
        <v>67</v>
      </c>
      <c r="B74" s="29"/>
      <c r="C74" s="140"/>
      <c r="D74" s="30"/>
      <c r="E74" s="31"/>
      <c r="F74" s="32"/>
      <c r="G74" s="43"/>
      <c r="H74" s="44"/>
      <c r="I74" s="35">
        <f t="shared" si="6"/>
      </c>
      <c r="J74" s="31"/>
      <c r="K74" s="32"/>
      <c r="L74" s="36">
        <f t="shared" si="7"/>
      </c>
      <c r="M74" s="228">
        <f t="shared" si="8"/>
      </c>
      <c r="N74" s="174">
        <f t="shared" si="9"/>
      </c>
      <c r="O74" s="40"/>
      <c r="P74" s="41"/>
      <c r="Q74" s="41"/>
      <c r="R74" s="41"/>
      <c r="S74" s="41"/>
      <c r="T74" s="41"/>
      <c r="U74" s="42"/>
      <c r="V74" s="40"/>
      <c r="W74" s="32"/>
      <c r="X74" s="41"/>
      <c r="Y74" s="41"/>
      <c r="Z74" s="41"/>
      <c r="AA74" s="32"/>
      <c r="AB74" s="32"/>
      <c r="AC74" s="32"/>
      <c r="AD74" s="32"/>
      <c r="AE74" s="32"/>
      <c r="AF74" s="32"/>
    </row>
    <row r="75" spans="1:32" s="27" customFormat="1" ht="19.5" customHeight="1">
      <c r="A75" s="28">
        <v>68</v>
      </c>
      <c r="B75" s="29"/>
      <c r="C75" s="140"/>
      <c r="D75" s="30"/>
      <c r="E75" s="31"/>
      <c r="F75" s="32"/>
      <c r="G75" s="43"/>
      <c r="H75" s="44"/>
      <c r="I75" s="35">
        <f t="shared" si="6"/>
      </c>
      <c r="J75" s="31"/>
      <c r="K75" s="32"/>
      <c r="L75" s="36">
        <f t="shared" si="7"/>
      </c>
      <c r="M75" s="228">
        <f t="shared" si="8"/>
      </c>
      <c r="N75" s="174">
        <f t="shared" si="9"/>
      </c>
      <c r="O75" s="40"/>
      <c r="P75" s="41"/>
      <c r="Q75" s="41"/>
      <c r="R75" s="41"/>
      <c r="S75" s="41"/>
      <c r="T75" s="41"/>
      <c r="U75" s="42"/>
      <c r="V75" s="40"/>
      <c r="W75" s="32"/>
      <c r="X75" s="41"/>
      <c r="Y75" s="41"/>
      <c r="Z75" s="41"/>
      <c r="AA75" s="32"/>
      <c r="AB75" s="32"/>
      <c r="AC75" s="32"/>
      <c r="AD75" s="32"/>
      <c r="AE75" s="32"/>
      <c r="AF75" s="32"/>
    </row>
    <row r="76" spans="1:32" s="27" customFormat="1" ht="19.5" customHeight="1">
      <c r="A76" s="28">
        <v>69</v>
      </c>
      <c r="B76" s="29"/>
      <c r="C76" s="140"/>
      <c r="D76" s="30"/>
      <c r="E76" s="31"/>
      <c r="F76" s="32"/>
      <c r="G76" s="43"/>
      <c r="H76" s="44"/>
      <c r="I76" s="35">
        <f t="shared" si="6"/>
      </c>
      <c r="J76" s="31"/>
      <c r="K76" s="32"/>
      <c r="L76" s="36">
        <f t="shared" si="7"/>
      </c>
      <c r="M76" s="228">
        <f t="shared" si="8"/>
      </c>
      <c r="N76" s="174">
        <f t="shared" si="9"/>
      </c>
      <c r="O76" s="40"/>
      <c r="P76" s="41"/>
      <c r="Q76" s="41"/>
      <c r="R76" s="41"/>
      <c r="S76" s="41"/>
      <c r="T76" s="41"/>
      <c r="U76" s="42"/>
      <c r="V76" s="40"/>
      <c r="W76" s="32"/>
      <c r="X76" s="41"/>
      <c r="Y76" s="41"/>
      <c r="Z76" s="41"/>
      <c r="AA76" s="32"/>
      <c r="AB76" s="32"/>
      <c r="AC76" s="32"/>
      <c r="AD76" s="32"/>
      <c r="AE76" s="32"/>
      <c r="AF76" s="32"/>
    </row>
    <row r="77" spans="1:32" s="27" customFormat="1" ht="19.5" customHeight="1">
      <c r="A77" s="28">
        <v>70</v>
      </c>
      <c r="B77" s="29"/>
      <c r="C77" s="140"/>
      <c r="D77" s="30"/>
      <c r="E77" s="31"/>
      <c r="F77" s="32"/>
      <c r="G77" s="43"/>
      <c r="H77" s="44"/>
      <c r="I77" s="35">
        <f t="shared" si="6"/>
      </c>
      <c r="J77" s="31"/>
      <c r="K77" s="32"/>
      <c r="L77" s="36">
        <f t="shared" si="7"/>
      </c>
      <c r="M77" s="228">
        <f t="shared" si="8"/>
      </c>
      <c r="N77" s="174">
        <f t="shared" si="9"/>
      </c>
      <c r="O77" s="40"/>
      <c r="P77" s="41"/>
      <c r="Q77" s="41"/>
      <c r="R77" s="41"/>
      <c r="S77" s="41"/>
      <c r="T77" s="41"/>
      <c r="U77" s="42"/>
      <c r="V77" s="40"/>
      <c r="W77" s="32"/>
      <c r="X77" s="41"/>
      <c r="Y77" s="41"/>
      <c r="Z77" s="41"/>
      <c r="AA77" s="32"/>
      <c r="AB77" s="32"/>
      <c r="AC77" s="32"/>
      <c r="AD77" s="32"/>
      <c r="AE77" s="32"/>
      <c r="AF77" s="32"/>
    </row>
    <row r="78" spans="1:32" s="27" customFormat="1" ht="19.5" customHeight="1">
      <c r="A78" s="28">
        <v>71</v>
      </c>
      <c r="B78" s="29"/>
      <c r="C78" s="140"/>
      <c r="D78" s="30"/>
      <c r="E78" s="31"/>
      <c r="F78" s="32"/>
      <c r="G78" s="43"/>
      <c r="H78" s="44"/>
      <c r="I78" s="35">
        <f t="shared" si="6"/>
      </c>
      <c r="J78" s="31"/>
      <c r="K78" s="32"/>
      <c r="L78" s="36">
        <f t="shared" si="7"/>
      </c>
      <c r="M78" s="228">
        <f t="shared" si="8"/>
      </c>
      <c r="N78" s="174">
        <f t="shared" si="9"/>
      </c>
      <c r="O78" s="40"/>
      <c r="P78" s="41"/>
      <c r="Q78" s="41"/>
      <c r="R78" s="41"/>
      <c r="S78" s="41"/>
      <c r="T78" s="41"/>
      <c r="U78" s="42"/>
      <c r="V78" s="40"/>
      <c r="W78" s="32"/>
      <c r="X78" s="41"/>
      <c r="Y78" s="41"/>
      <c r="Z78" s="41"/>
      <c r="AA78" s="32"/>
      <c r="AB78" s="32"/>
      <c r="AC78" s="32"/>
      <c r="AD78" s="32"/>
      <c r="AE78" s="32"/>
      <c r="AF78" s="32"/>
    </row>
    <row r="79" spans="1:32" s="27" customFormat="1" ht="19.5" customHeight="1">
      <c r="A79" s="28">
        <v>72</v>
      </c>
      <c r="B79" s="29"/>
      <c r="C79" s="140"/>
      <c r="D79" s="30"/>
      <c r="E79" s="31"/>
      <c r="F79" s="32"/>
      <c r="G79" s="43"/>
      <c r="H79" s="44"/>
      <c r="I79" s="35">
        <f t="shared" si="6"/>
      </c>
      <c r="J79" s="31"/>
      <c r="K79" s="32"/>
      <c r="L79" s="36">
        <f t="shared" si="7"/>
      </c>
      <c r="M79" s="228">
        <f t="shared" si="8"/>
      </c>
      <c r="N79" s="174">
        <f t="shared" si="9"/>
      </c>
      <c r="O79" s="40"/>
      <c r="P79" s="41"/>
      <c r="Q79" s="41"/>
      <c r="R79" s="41"/>
      <c r="S79" s="41"/>
      <c r="T79" s="41"/>
      <c r="U79" s="42"/>
      <c r="V79" s="40"/>
      <c r="W79" s="32"/>
      <c r="X79" s="41"/>
      <c r="Y79" s="41"/>
      <c r="Z79" s="41"/>
      <c r="AA79" s="32"/>
      <c r="AB79" s="32"/>
      <c r="AC79" s="32"/>
      <c r="AD79" s="32"/>
      <c r="AE79" s="32"/>
      <c r="AF79" s="32"/>
    </row>
    <row r="80" spans="1:32" s="27" customFormat="1" ht="19.5" customHeight="1">
      <c r="A80" s="28">
        <v>73</v>
      </c>
      <c r="B80" s="29"/>
      <c r="C80" s="140"/>
      <c r="D80" s="30"/>
      <c r="E80" s="31"/>
      <c r="F80" s="32"/>
      <c r="G80" s="43"/>
      <c r="H80" s="44"/>
      <c r="I80" s="35">
        <f t="shared" si="6"/>
      </c>
      <c r="J80" s="31"/>
      <c r="K80" s="32"/>
      <c r="L80" s="36">
        <f t="shared" si="7"/>
      </c>
      <c r="M80" s="228">
        <f t="shared" si="8"/>
      </c>
      <c r="N80" s="174">
        <f t="shared" si="9"/>
      </c>
      <c r="O80" s="40"/>
      <c r="P80" s="41"/>
      <c r="Q80" s="41"/>
      <c r="R80" s="41"/>
      <c r="S80" s="41"/>
      <c r="T80" s="41"/>
      <c r="U80" s="42"/>
      <c r="V80" s="40"/>
      <c r="W80" s="32"/>
      <c r="X80" s="41"/>
      <c r="Y80" s="41"/>
      <c r="Z80" s="41"/>
      <c r="AA80" s="32"/>
      <c r="AB80" s="32"/>
      <c r="AC80" s="32"/>
      <c r="AD80" s="32"/>
      <c r="AE80" s="32"/>
      <c r="AF80" s="32"/>
    </row>
    <row r="81" spans="1:32" s="27" customFormat="1" ht="19.5" customHeight="1">
      <c r="A81" s="28">
        <v>74</v>
      </c>
      <c r="B81" s="29"/>
      <c r="C81" s="140"/>
      <c r="D81" s="30"/>
      <c r="E81" s="31"/>
      <c r="F81" s="32"/>
      <c r="G81" s="43"/>
      <c r="H81" s="44"/>
      <c r="I81" s="35">
        <f t="shared" si="6"/>
      </c>
      <c r="J81" s="31"/>
      <c r="K81" s="32"/>
      <c r="L81" s="36">
        <f t="shared" si="7"/>
      </c>
      <c r="M81" s="228">
        <f t="shared" si="8"/>
      </c>
      <c r="N81" s="174">
        <f t="shared" si="9"/>
      </c>
      <c r="O81" s="40"/>
      <c r="P81" s="41"/>
      <c r="Q81" s="41"/>
      <c r="R81" s="41"/>
      <c r="S81" s="41"/>
      <c r="T81" s="41"/>
      <c r="U81" s="42"/>
      <c r="V81" s="40"/>
      <c r="W81" s="32"/>
      <c r="X81" s="41"/>
      <c r="Y81" s="41"/>
      <c r="Z81" s="41"/>
      <c r="AA81" s="32"/>
      <c r="AB81" s="32"/>
      <c r="AC81" s="32"/>
      <c r="AD81" s="32"/>
      <c r="AE81" s="32"/>
      <c r="AF81" s="32"/>
    </row>
    <row r="82" spans="1:32" s="27" customFormat="1" ht="19.5" customHeight="1">
      <c r="A82" s="28">
        <v>75</v>
      </c>
      <c r="B82" s="29"/>
      <c r="C82" s="140"/>
      <c r="D82" s="30"/>
      <c r="E82" s="31"/>
      <c r="F82" s="32"/>
      <c r="G82" s="43"/>
      <c r="H82" s="44"/>
      <c r="I82" s="35">
        <f t="shared" si="6"/>
      </c>
      <c r="J82" s="31"/>
      <c r="K82" s="32"/>
      <c r="L82" s="36">
        <f t="shared" si="7"/>
      </c>
      <c r="M82" s="228">
        <f t="shared" si="8"/>
      </c>
      <c r="N82" s="174">
        <f t="shared" si="9"/>
      </c>
      <c r="O82" s="40"/>
      <c r="P82" s="41"/>
      <c r="Q82" s="41"/>
      <c r="R82" s="41"/>
      <c r="S82" s="41"/>
      <c r="T82" s="41"/>
      <c r="U82" s="42"/>
      <c r="V82" s="40"/>
      <c r="W82" s="32"/>
      <c r="X82" s="41"/>
      <c r="Y82" s="41"/>
      <c r="Z82" s="41"/>
      <c r="AA82" s="32"/>
      <c r="AB82" s="32"/>
      <c r="AC82" s="32"/>
      <c r="AD82" s="32"/>
      <c r="AE82" s="32"/>
      <c r="AF82" s="32"/>
    </row>
    <row r="83" spans="1:32" s="27" customFormat="1" ht="19.5" customHeight="1">
      <c r="A83" s="28">
        <v>76</v>
      </c>
      <c r="B83" s="29"/>
      <c r="C83" s="140"/>
      <c r="D83" s="30"/>
      <c r="E83" s="31"/>
      <c r="F83" s="32"/>
      <c r="G83" s="43"/>
      <c r="H83" s="44"/>
      <c r="I83" s="35">
        <f t="shared" si="6"/>
      </c>
      <c r="J83" s="31"/>
      <c r="K83" s="32"/>
      <c r="L83" s="36">
        <f t="shared" si="7"/>
      </c>
      <c r="M83" s="228">
        <f t="shared" si="8"/>
      </c>
      <c r="N83" s="174">
        <f t="shared" si="9"/>
      </c>
      <c r="O83" s="40"/>
      <c r="P83" s="41"/>
      <c r="Q83" s="41"/>
      <c r="R83" s="41"/>
      <c r="S83" s="41"/>
      <c r="T83" s="41"/>
      <c r="U83" s="42"/>
      <c r="V83" s="40"/>
      <c r="W83" s="32"/>
      <c r="X83" s="41"/>
      <c r="Y83" s="41"/>
      <c r="Z83" s="41"/>
      <c r="AA83" s="32"/>
      <c r="AB83" s="32"/>
      <c r="AC83" s="32"/>
      <c r="AD83" s="32"/>
      <c r="AE83" s="32"/>
      <c r="AF83" s="32"/>
    </row>
    <row r="84" spans="1:32" s="27" customFormat="1" ht="19.5" customHeight="1">
      <c r="A84" s="28">
        <v>77</v>
      </c>
      <c r="B84" s="29"/>
      <c r="C84" s="140"/>
      <c r="D84" s="30"/>
      <c r="E84" s="31"/>
      <c r="F84" s="32"/>
      <c r="G84" s="43"/>
      <c r="H84" s="44"/>
      <c r="I84" s="35">
        <f t="shared" si="6"/>
      </c>
      <c r="J84" s="31"/>
      <c r="K84" s="32"/>
      <c r="L84" s="36">
        <f t="shared" si="7"/>
      </c>
      <c r="M84" s="228">
        <f t="shared" si="8"/>
      </c>
      <c r="N84" s="174">
        <f t="shared" si="9"/>
      </c>
      <c r="O84" s="40"/>
      <c r="P84" s="41"/>
      <c r="Q84" s="41"/>
      <c r="R84" s="41"/>
      <c r="S84" s="41"/>
      <c r="T84" s="41"/>
      <c r="U84" s="42"/>
      <c r="V84" s="40"/>
      <c r="W84" s="32"/>
      <c r="X84" s="41"/>
      <c r="Y84" s="41"/>
      <c r="Z84" s="41"/>
      <c r="AA84" s="32"/>
      <c r="AB84" s="32"/>
      <c r="AC84" s="32"/>
      <c r="AD84" s="32"/>
      <c r="AE84" s="32"/>
      <c r="AF84" s="32"/>
    </row>
    <row r="85" spans="1:32" s="27" customFormat="1" ht="19.5" customHeight="1">
      <c r="A85" s="28">
        <v>78</v>
      </c>
      <c r="B85" s="29"/>
      <c r="C85" s="140"/>
      <c r="D85" s="30"/>
      <c r="E85" s="31"/>
      <c r="F85" s="32"/>
      <c r="G85" s="43"/>
      <c r="H85" s="44"/>
      <c r="I85" s="35">
        <f t="shared" si="6"/>
      </c>
      <c r="J85" s="31"/>
      <c r="K85" s="32"/>
      <c r="L85" s="36">
        <f t="shared" si="7"/>
      </c>
      <c r="M85" s="228">
        <f t="shared" si="8"/>
      </c>
      <c r="N85" s="174">
        <f t="shared" si="9"/>
      </c>
      <c r="O85" s="40"/>
      <c r="P85" s="41"/>
      <c r="Q85" s="41"/>
      <c r="R85" s="41"/>
      <c r="S85" s="41"/>
      <c r="T85" s="41"/>
      <c r="U85" s="42"/>
      <c r="V85" s="40"/>
      <c r="W85" s="32"/>
      <c r="X85" s="41"/>
      <c r="Y85" s="41"/>
      <c r="Z85" s="41"/>
      <c r="AA85" s="32"/>
      <c r="AB85" s="32"/>
      <c r="AC85" s="32"/>
      <c r="AD85" s="32"/>
      <c r="AE85" s="32"/>
      <c r="AF85" s="32"/>
    </row>
    <row r="86" spans="1:32" s="27" customFormat="1" ht="19.5" customHeight="1">
      <c r="A86" s="28">
        <v>79</v>
      </c>
      <c r="B86" s="29"/>
      <c r="C86" s="140"/>
      <c r="D86" s="30"/>
      <c r="E86" s="31"/>
      <c r="F86" s="32"/>
      <c r="G86" s="43"/>
      <c r="H86" s="44"/>
      <c r="I86" s="35">
        <f t="shared" si="6"/>
      </c>
      <c r="J86" s="31"/>
      <c r="K86" s="32"/>
      <c r="L86" s="36">
        <f t="shared" si="7"/>
      </c>
      <c r="M86" s="228">
        <f t="shared" si="8"/>
      </c>
      <c r="N86" s="174">
        <f t="shared" si="9"/>
      </c>
      <c r="O86" s="40"/>
      <c r="P86" s="41"/>
      <c r="Q86" s="41"/>
      <c r="R86" s="41"/>
      <c r="S86" s="41"/>
      <c r="T86" s="41"/>
      <c r="U86" s="42"/>
      <c r="V86" s="40"/>
      <c r="W86" s="32"/>
      <c r="X86" s="41"/>
      <c r="Y86" s="41"/>
      <c r="Z86" s="41"/>
      <c r="AA86" s="32"/>
      <c r="AB86" s="32"/>
      <c r="AC86" s="32"/>
      <c r="AD86" s="32"/>
      <c r="AE86" s="32"/>
      <c r="AF86" s="32"/>
    </row>
    <row r="87" spans="1:32" s="27" customFormat="1" ht="19.5" customHeight="1">
      <c r="A87" s="28">
        <v>80</v>
      </c>
      <c r="B87" s="29"/>
      <c r="C87" s="140"/>
      <c r="D87" s="30"/>
      <c r="E87" s="31"/>
      <c r="F87" s="32"/>
      <c r="G87" s="43"/>
      <c r="H87" s="44"/>
      <c r="I87" s="35">
        <f t="shared" si="6"/>
      </c>
      <c r="J87" s="31"/>
      <c r="K87" s="32"/>
      <c r="L87" s="36">
        <f t="shared" si="7"/>
      </c>
      <c r="M87" s="228">
        <f t="shared" si="8"/>
      </c>
      <c r="N87" s="174">
        <f t="shared" si="9"/>
      </c>
      <c r="O87" s="40"/>
      <c r="P87" s="41"/>
      <c r="Q87" s="41"/>
      <c r="R87" s="41"/>
      <c r="S87" s="41"/>
      <c r="T87" s="41"/>
      <c r="U87" s="42"/>
      <c r="V87" s="40"/>
      <c r="W87" s="32"/>
      <c r="X87" s="41"/>
      <c r="Y87" s="41"/>
      <c r="Z87" s="41"/>
      <c r="AA87" s="32"/>
      <c r="AB87" s="32"/>
      <c r="AC87" s="32"/>
      <c r="AD87" s="32"/>
      <c r="AE87" s="32"/>
      <c r="AF87" s="32"/>
    </row>
    <row r="88" spans="1:32" s="27" customFormat="1" ht="19.5" customHeight="1">
      <c r="A88" s="28">
        <v>81</v>
      </c>
      <c r="B88" s="29"/>
      <c r="C88" s="140"/>
      <c r="D88" s="30"/>
      <c r="E88" s="31"/>
      <c r="F88" s="32"/>
      <c r="G88" s="43"/>
      <c r="H88" s="44"/>
      <c r="I88" s="35">
        <f t="shared" si="6"/>
      </c>
      <c r="J88" s="31"/>
      <c r="K88" s="32"/>
      <c r="L88" s="36">
        <f t="shared" si="7"/>
      </c>
      <c r="M88" s="228">
        <f t="shared" si="8"/>
      </c>
      <c r="N88" s="174">
        <f t="shared" si="9"/>
      </c>
      <c r="O88" s="40"/>
      <c r="P88" s="41"/>
      <c r="Q88" s="41"/>
      <c r="R88" s="41"/>
      <c r="S88" s="41"/>
      <c r="T88" s="41"/>
      <c r="U88" s="42"/>
      <c r="V88" s="40"/>
      <c r="W88" s="32"/>
      <c r="X88" s="41"/>
      <c r="Y88" s="41"/>
      <c r="Z88" s="41"/>
      <c r="AA88" s="32"/>
      <c r="AB88" s="32"/>
      <c r="AC88" s="32"/>
      <c r="AD88" s="32"/>
      <c r="AE88" s="32"/>
      <c r="AF88" s="32"/>
    </row>
    <row r="89" spans="1:32" s="27" customFormat="1" ht="19.5" customHeight="1">
      <c r="A89" s="28">
        <v>82</v>
      </c>
      <c r="B89" s="29"/>
      <c r="C89" s="140"/>
      <c r="D89" s="30"/>
      <c r="E89" s="31"/>
      <c r="F89" s="32"/>
      <c r="G89" s="43"/>
      <c r="H89" s="44"/>
      <c r="I89" s="35">
        <f aca="true" t="shared" si="10" ref="I89:I152">IF(D89="","",I88+G89-H89)</f>
      </c>
      <c r="J89" s="31"/>
      <c r="K89" s="32"/>
      <c r="L89" s="36">
        <f aca="true" t="shared" si="11" ref="L89:L152">IF(D89="","",L88+J89-K89)</f>
      </c>
      <c r="M89" s="228">
        <f t="shared" si="8"/>
      </c>
      <c r="N89" s="174">
        <f t="shared" si="9"/>
      </c>
      <c r="O89" s="40"/>
      <c r="P89" s="41"/>
      <c r="Q89" s="41"/>
      <c r="R89" s="41"/>
      <c r="S89" s="41"/>
      <c r="T89" s="41"/>
      <c r="U89" s="42"/>
      <c r="V89" s="40"/>
      <c r="W89" s="32"/>
      <c r="X89" s="41"/>
      <c r="Y89" s="41"/>
      <c r="Z89" s="41"/>
      <c r="AA89" s="32"/>
      <c r="AB89" s="32"/>
      <c r="AC89" s="32"/>
      <c r="AD89" s="32"/>
      <c r="AE89" s="32"/>
      <c r="AF89" s="32"/>
    </row>
    <row r="90" spans="1:32" s="27" customFormat="1" ht="19.5" customHeight="1">
      <c r="A90" s="28">
        <v>83</v>
      </c>
      <c r="B90" s="29"/>
      <c r="C90" s="140"/>
      <c r="D90" s="30"/>
      <c r="E90" s="31"/>
      <c r="F90" s="32"/>
      <c r="G90" s="43"/>
      <c r="H90" s="44"/>
      <c r="I90" s="35">
        <f t="shared" si="10"/>
      </c>
      <c r="J90" s="31"/>
      <c r="K90" s="32"/>
      <c r="L90" s="36">
        <f t="shared" si="11"/>
      </c>
      <c r="M90" s="228">
        <f t="shared" si="8"/>
      </c>
      <c r="N90" s="174">
        <f t="shared" si="9"/>
      </c>
      <c r="O90" s="40"/>
      <c r="P90" s="41"/>
      <c r="Q90" s="41"/>
      <c r="R90" s="41"/>
      <c r="S90" s="41"/>
      <c r="T90" s="41"/>
      <c r="U90" s="42"/>
      <c r="V90" s="40"/>
      <c r="W90" s="32"/>
      <c r="X90" s="41"/>
      <c r="Y90" s="41"/>
      <c r="Z90" s="41"/>
      <c r="AA90" s="32"/>
      <c r="AB90" s="32"/>
      <c r="AC90" s="32"/>
      <c r="AD90" s="32"/>
      <c r="AE90" s="32"/>
      <c r="AF90" s="32"/>
    </row>
    <row r="91" spans="1:32" s="27" customFormat="1" ht="19.5" customHeight="1">
      <c r="A91" s="28">
        <v>84</v>
      </c>
      <c r="B91" s="29"/>
      <c r="C91" s="140"/>
      <c r="D91" s="30"/>
      <c r="E91" s="31"/>
      <c r="F91" s="32"/>
      <c r="G91" s="43"/>
      <c r="H91" s="44"/>
      <c r="I91" s="35">
        <f t="shared" si="10"/>
      </c>
      <c r="J91" s="31"/>
      <c r="K91" s="32"/>
      <c r="L91" s="36">
        <f t="shared" si="11"/>
      </c>
      <c r="M91" s="228">
        <f t="shared" si="8"/>
      </c>
      <c r="N91" s="174">
        <f t="shared" si="9"/>
      </c>
      <c r="O91" s="40"/>
      <c r="P91" s="41"/>
      <c r="Q91" s="41"/>
      <c r="R91" s="41"/>
      <c r="S91" s="41"/>
      <c r="T91" s="41"/>
      <c r="U91" s="42"/>
      <c r="V91" s="40"/>
      <c r="W91" s="32"/>
      <c r="X91" s="41"/>
      <c r="Y91" s="41"/>
      <c r="Z91" s="41"/>
      <c r="AA91" s="32"/>
      <c r="AB91" s="32"/>
      <c r="AC91" s="32"/>
      <c r="AD91" s="32"/>
      <c r="AE91" s="32"/>
      <c r="AF91" s="32"/>
    </row>
    <row r="92" spans="1:32" s="27" customFormat="1" ht="19.5" customHeight="1">
      <c r="A92" s="28">
        <v>85</v>
      </c>
      <c r="B92" s="29"/>
      <c r="C92" s="140"/>
      <c r="D92" s="30"/>
      <c r="E92" s="31"/>
      <c r="F92" s="32"/>
      <c r="G92" s="43"/>
      <c r="H92" s="44"/>
      <c r="I92" s="35">
        <f t="shared" si="10"/>
      </c>
      <c r="J92" s="31"/>
      <c r="K92" s="32"/>
      <c r="L92" s="36">
        <f t="shared" si="11"/>
      </c>
      <c r="M92" s="228">
        <f t="shared" si="8"/>
      </c>
      <c r="N92" s="174">
        <f t="shared" si="9"/>
      </c>
      <c r="O92" s="40"/>
      <c r="P92" s="41"/>
      <c r="Q92" s="41"/>
      <c r="R92" s="41"/>
      <c r="S92" s="41"/>
      <c r="T92" s="41"/>
      <c r="U92" s="42"/>
      <c r="V92" s="40"/>
      <c r="W92" s="32"/>
      <c r="X92" s="41"/>
      <c r="Y92" s="41"/>
      <c r="Z92" s="41"/>
      <c r="AA92" s="32"/>
      <c r="AB92" s="32"/>
      <c r="AC92" s="32"/>
      <c r="AD92" s="32"/>
      <c r="AE92" s="32"/>
      <c r="AF92" s="32"/>
    </row>
    <row r="93" spans="1:32" s="27" customFormat="1" ht="19.5" customHeight="1">
      <c r="A93" s="28">
        <v>86</v>
      </c>
      <c r="B93" s="29"/>
      <c r="C93" s="140"/>
      <c r="D93" s="30"/>
      <c r="E93" s="31"/>
      <c r="F93" s="32"/>
      <c r="G93" s="43"/>
      <c r="H93" s="44"/>
      <c r="I93" s="35">
        <f t="shared" si="10"/>
      </c>
      <c r="J93" s="31"/>
      <c r="K93" s="32"/>
      <c r="L93" s="36">
        <f t="shared" si="11"/>
      </c>
      <c r="M93" s="228">
        <f t="shared" si="8"/>
      </c>
      <c r="N93" s="174">
        <f t="shared" si="9"/>
      </c>
      <c r="O93" s="40"/>
      <c r="P93" s="41"/>
      <c r="Q93" s="41"/>
      <c r="R93" s="41"/>
      <c r="S93" s="41"/>
      <c r="T93" s="41"/>
      <c r="U93" s="42"/>
      <c r="V93" s="40"/>
      <c r="W93" s="32"/>
      <c r="X93" s="41"/>
      <c r="Y93" s="41"/>
      <c r="Z93" s="41"/>
      <c r="AA93" s="32"/>
      <c r="AB93" s="32"/>
      <c r="AC93" s="32"/>
      <c r="AD93" s="32"/>
      <c r="AE93" s="32"/>
      <c r="AF93" s="32"/>
    </row>
    <row r="94" spans="1:32" s="27" customFormat="1" ht="19.5" customHeight="1">
      <c r="A94" s="28">
        <v>87</v>
      </c>
      <c r="B94" s="29"/>
      <c r="C94" s="140"/>
      <c r="D94" s="30"/>
      <c r="E94" s="31"/>
      <c r="F94" s="32"/>
      <c r="G94" s="43"/>
      <c r="H94" s="44"/>
      <c r="I94" s="35">
        <f t="shared" si="10"/>
      </c>
      <c r="J94" s="31"/>
      <c r="K94" s="32"/>
      <c r="L94" s="36">
        <f t="shared" si="11"/>
      </c>
      <c r="M94" s="228">
        <f t="shared" si="8"/>
      </c>
      <c r="N94" s="174">
        <f t="shared" si="9"/>
      </c>
      <c r="O94" s="40"/>
      <c r="P94" s="41"/>
      <c r="Q94" s="41"/>
      <c r="R94" s="41"/>
      <c r="S94" s="41"/>
      <c r="T94" s="41"/>
      <c r="U94" s="42"/>
      <c r="V94" s="40"/>
      <c r="W94" s="32"/>
      <c r="X94" s="41"/>
      <c r="Y94" s="41"/>
      <c r="Z94" s="41"/>
      <c r="AA94" s="32"/>
      <c r="AB94" s="32"/>
      <c r="AC94" s="32"/>
      <c r="AD94" s="32"/>
      <c r="AE94" s="32"/>
      <c r="AF94" s="32"/>
    </row>
    <row r="95" spans="1:32" s="27" customFormat="1" ht="19.5" customHeight="1">
      <c r="A95" s="28">
        <v>88</v>
      </c>
      <c r="B95" s="29"/>
      <c r="C95" s="140"/>
      <c r="D95" s="30"/>
      <c r="E95" s="31"/>
      <c r="F95" s="32"/>
      <c r="G95" s="43"/>
      <c r="H95" s="44"/>
      <c r="I95" s="35">
        <f t="shared" si="10"/>
      </c>
      <c r="J95" s="31"/>
      <c r="K95" s="32"/>
      <c r="L95" s="36">
        <f t="shared" si="11"/>
      </c>
      <c r="M95" s="228">
        <f t="shared" si="8"/>
      </c>
      <c r="N95" s="174">
        <f t="shared" si="9"/>
      </c>
      <c r="O95" s="40"/>
      <c r="P95" s="41"/>
      <c r="Q95" s="41"/>
      <c r="R95" s="41"/>
      <c r="S95" s="41"/>
      <c r="T95" s="41"/>
      <c r="U95" s="42"/>
      <c r="V95" s="40"/>
      <c r="W95" s="32"/>
      <c r="X95" s="41"/>
      <c r="Y95" s="41"/>
      <c r="Z95" s="41"/>
      <c r="AA95" s="32"/>
      <c r="AB95" s="32"/>
      <c r="AC95" s="32"/>
      <c r="AD95" s="32"/>
      <c r="AE95" s="32"/>
      <c r="AF95" s="32"/>
    </row>
    <row r="96" spans="1:32" s="27" customFormat="1" ht="19.5" customHeight="1">
      <c r="A96" s="28">
        <v>89</v>
      </c>
      <c r="B96" s="29"/>
      <c r="C96" s="140"/>
      <c r="D96" s="30"/>
      <c r="E96" s="31"/>
      <c r="F96" s="32"/>
      <c r="G96" s="43"/>
      <c r="H96" s="44"/>
      <c r="I96" s="35">
        <f t="shared" si="10"/>
      </c>
      <c r="J96" s="31"/>
      <c r="K96" s="32"/>
      <c r="L96" s="36">
        <f t="shared" si="11"/>
      </c>
      <c r="M96" s="228">
        <f t="shared" si="8"/>
      </c>
      <c r="N96" s="174">
        <f t="shared" si="9"/>
      </c>
      <c r="O96" s="40"/>
      <c r="P96" s="41"/>
      <c r="Q96" s="41"/>
      <c r="R96" s="41"/>
      <c r="S96" s="41"/>
      <c r="T96" s="41"/>
      <c r="U96" s="42"/>
      <c r="V96" s="40"/>
      <c r="W96" s="32"/>
      <c r="X96" s="41"/>
      <c r="Y96" s="41"/>
      <c r="Z96" s="41"/>
      <c r="AA96" s="32"/>
      <c r="AB96" s="32"/>
      <c r="AC96" s="32"/>
      <c r="AD96" s="32"/>
      <c r="AE96" s="32"/>
      <c r="AF96" s="32"/>
    </row>
    <row r="97" spans="1:32" s="27" customFormat="1" ht="19.5" customHeight="1">
      <c r="A97" s="28">
        <v>90</v>
      </c>
      <c r="B97" s="29"/>
      <c r="C97" s="140"/>
      <c r="D97" s="30"/>
      <c r="E97" s="31"/>
      <c r="F97" s="32"/>
      <c r="G97" s="43"/>
      <c r="H97" s="44"/>
      <c r="I97" s="35">
        <f t="shared" si="10"/>
      </c>
      <c r="J97" s="31"/>
      <c r="K97" s="32"/>
      <c r="L97" s="36">
        <f t="shared" si="11"/>
      </c>
      <c r="M97" s="228">
        <f t="shared" si="8"/>
      </c>
      <c r="N97" s="174">
        <f t="shared" si="9"/>
      </c>
      <c r="O97" s="40"/>
      <c r="P97" s="41"/>
      <c r="Q97" s="41"/>
      <c r="R97" s="41"/>
      <c r="S97" s="41"/>
      <c r="T97" s="41"/>
      <c r="U97" s="42"/>
      <c r="V97" s="40"/>
      <c r="W97" s="32"/>
      <c r="X97" s="41"/>
      <c r="Y97" s="41"/>
      <c r="Z97" s="41"/>
      <c r="AA97" s="32"/>
      <c r="AB97" s="32"/>
      <c r="AC97" s="32"/>
      <c r="AD97" s="32"/>
      <c r="AE97" s="32"/>
      <c r="AF97" s="32"/>
    </row>
    <row r="98" spans="1:32" s="27" customFormat="1" ht="19.5" customHeight="1">
      <c r="A98" s="28">
        <v>91</v>
      </c>
      <c r="B98" s="29"/>
      <c r="C98" s="140"/>
      <c r="D98" s="30"/>
      <c r="E98" s="31"/>
      <c r="F98" s="32"/>
      <c r="G98" s="43"/>
      <c r="H98" s="44"/>
      <c r="I98" s="35">
        <f t="shared" si="10"/>
      </c>
      <c r="J98" s="31"/>
      <c r="K98" s="32"/>
      <c r="L98" s="36">
        <f t="shared" si="11"/>
      </c>
      <c r="M98" s="228">
        <f t="shared" si="8"/>
      </c>
      <c r="N98" s="174">
        <f t="shared" si="9"/>
      </c>
      <c r="O98" s="40"/>
      <c r="P98" s="41"/>
      <c r="Q98" s="41"/>
      <c r="R98" s="41"/>
      <c r="S98" s="41"/>
      <c r="T98" s="41"/>
      <c r="U98" s="42"/>
      <c r="V98" s="40"/>
      <c r="W98" s="32"/>
      <c r="X98" s="41"/>
      <c r="Y98" s="41"/>
      <c r="Z98" s="41"/>
      <c r="AA98" s="32"/>
      <c r="AB98" s="32"/>
      <c r="AC98" s="32"/>
      <c r="AD98" s="32"/>
      <c r="AE98" s="32"/>
      <c r="AF98" s="32"/>
    </row>
    <row r="99" spans="1:32" s="27" customFormat="1" ht="19.5" customHeight="1">
      <c r="A99" s="28">
        <v>92</v>
      </c>
      <c r="B99" s="29"/>
      <c r="C99" s="140"/>
      <c r="D99" s="30"/>
      <c r="E99" s="31"/>
      <c r="F99" s="32"/>
      <c r="G99" s="43"/>
      <c r="H99" s="44"/>
      <c r="I99" s="35">
        <f t="shared" si="10"/>
      </c>
      <c r="J99" s="31"/>
      <c r="K99" s="32"/>
      <c r="L99" s="36">
        <f t="shared" si="11"/>
      </c>
      <c r="M99" s="228">
        <f t="shared" si="8"/>
      </c>
      <c r="N99" s="174">
        <f t="shared" si="9"/>
      </c>
      <c r="O99" s="40"/>
      <c r="P99" s="41"/>
      <c r="Q99" s="41"/>
      <c r="R99" s="41"/>
      <c r="S99" s="41"/>
      <c r="T99" s="41"/>
      <c r="U99" s="42"/>
      <c r="V99" s="40"/>
      <c r="W99" s="32"/>
      <c r="X99" s="41"/>
      <c r="Y99" s="41"/>
      <c r="Z99" s="41"/>
      <c r="AA99" s="32"/>
      <c r="AB99" s="32"/>
      <c r="AC99" s="32"/>
      <c r="AD99" s="32"/>
      <c r="AE99" s="32"/>
      <c r="AF99" s="32"/>
    </row>
    <row r="100" spans="1:32" s="27" customFormat="1" ht="19.5" customHeight="1">
      <c r="A100" s="28">
        <v>93</v>
      </c>
      <c r="B100" s="29"/>
      <c r="C100" s="140"/>
      <c r="D100" s="30"/>
      <c r="E100" s="31"/>
      <c r="F100" s="32"/>
      <c r="G100" s="43"/>
      <c r="H100" s="44"/>
      <c r="I100" s="35">
        <f t="shared" si="10"/>
      </c>
      <c r="J100" s="31"/>
      <c r="K100" s="32"/>
      <c r="L100" s="36">
        <f t="shared" si="11"/>
      </c>
      <c r="M100" s="228">
        <f t="shared" si="8"/>
      </c>
      <c r="N100" s="174">
        <f t="shared" si="9"/>
      </c>
      <c r="O100" s="40"/>
      <c r="P100" s="41"/>
      <c r="Q100" s="41"/>
      <c r="R100" s="41"/>
      <c r="S100" s="41"/>
      <c r="T100" s="41"/>
      <c r="U100" s="42"/>
      <c r="V100" s="40"/>
      <c r="W100" s="32"/>
      <c r="X100" s="41"/>
      <c r="Y100" s="41"/>
      <c r="Z100" s="41"/>
      <c r="AA100" s="32"/>
      <c r="AB100" s="32"/>
      <c r="AC100" s="32"/>
      <c r="AD100" s="32"/>
      <c r="AE100" s="32"/>
      <c r="AF100" s="32"/>
    </row>
    <row r="101" spans="1:32" s="27" customFormat="1" ht="19.5" customHeight="1">
      <c r="A101" s="28">
        <v>94</v>
      </c>
      <c r="B101" s="29"/>
      <c r="C101" s="140"/>
      <c r="D101" s="30"/>
      <c r="E101" s="31"/>
      <c r="F101" s="32"/>
      <c r="G101" s="43"/>
      <c r="H101" s="44"/>
      <c r="I101" s="35">
        <f t="shared" si="10"/>
      </c>
      <c r="J101" s="31"/>
      <c r="K101" s="32"/>
      <c r="L101" s="36">
        <f t="shared" si="11"/>
      </c>
      <c r="M101" s="228">
        <f t="shared" si="8"/>
      </c>
      <c r="N101" s="174">
        <f t="shared" si="9"/>
      </c>
      <c r="O101" s="40"/>
      <c r="P101" s="41"/>
      <c r="Q101" s="41"/>
      <c r="R101" s="41"/>
      <c r="S101" s="41"/>
      <c r="T101" s="41"/>
      <c r="U101" s="42"/>
      <c r="V101" s="40"/>
      <c r="W101" s="32"/>
      <c r="X101" s="41"/>
      <c r="Y101" s="41"/>
      <c r="Z101" s="41"/>
      <c r="AA101" s="32"/>
      <c r="AB101" s="32"/>
      <c r="AC101" s="32"/>
      <c r="AD101" s="32"/>
      <c r="AE101" s="32"/>
      <c r="AF101" s="32"/>
    </row>
    <row r="102" spans="1:32" s="27" customFormat="1" ht="19.5" customHeight="1">
      <c r="A102" s="28">
        <v>95</v>
      </c>
      <c r="B102" s="29"/>
      <c r="C102" s="140"/>
      <c r="D102" s="30"/>
      <c r="E102" s="31"/>
      <c r="F102" s="32"/>
      <c r="G102" s="43"/>
      <c r="H102" s="44"/>
      <c r="I102" s="35">
        <f t="shared" si="10"/>
      </c>
      <c r="J102" s="31"/>
      <c r="K102" s="32"/>
      <c r="L102" s="36">
        <f t="shared" si="11"/>
      </c>
      <c r="M102" s="228">
        <f t="shared" si="8"/>
      </c>
      <c r="N102" s="174">
        <f t="shared" si="9"/>
      </c>
      <c r="O102" s="40"/>
      <c r="P102" s="41"/>
      <c r="Q102" s="41"/>
      <c r="R102" s="41"/>
      <c r="S102" s="41"/>
      <c r="T102" s="41"/>
      <c r="U102" s="42"/>
      <c r="V102" s="40"/>
      <c r="W102" s="32"/>
      <c r="X102" s="41"/>
      <c r="Y102" s="41"/>
      <c r="Z102" s="41"/>
      <c r="AA102" s="32"/>
      <c r="AB102" s="32"/>
      <c r="AC102" s="32"/>
      <c r="AD102" s="32"/>
      <c r="AE102" s="32"/>
      <c r="AF102" s="32"/>
    </row>
    <row r="103" spans="1:32" s="27" customFormat="1" ht="19.5" customHeight="1">
      <c r="A103" s="28">
        <v>96</v>
      </c>
      <c r="B103" s="29"/>
      <c r="C103" s="140"/>
      <c r="D103" s="30"/>
      <c r="E103" s="31"/>
      <c r="F103" s="32"/>
      <c r="G103" s="43"/>
      <c r="H103" s="44"/>
      <c r="I103" s="35">
        <f t="shared" si="10"/>
      </c>
      <c r="J103" s="31"/>
      <c r="K103" s="32"/>
      <c r="L103" s="36">
        <f t="shared" si="11"/>
      </c>
      <c r="M103" s="228">
        <f t="shared" si="8"/>
      </c>
      <c r="N103" s="174">
        <f t="shared" si="9"/>
      </c>
      <c r="O103" s="40"/>
      <c r="P103" s="41"/>
      <c r="Q103" s="41"/>
      <c r="R103" s="41"/>
      <c r="S103" s="41"/>
      <c r="T103" s="41"/>
      <c r="U103" s="42"/>
      <c r="V103" s="40"/>
      <c r="W103" s="32"/>
      <c r="X103" s="41"/>
      <c r="Y103" s="41"/>
      <c r="Z103" s="41"/>
      <c r="AA103" s="32"/>
      <c r="AB103" s="32"/>
      <c r="AC103" s="32"/>
      <c r="AD103" s="32"/>
      <c r="AE103" s="32"/>
      <c r="AF103" s="32"/>
    </row>
    <row r="104" spans="1:32" s="27" customFormat="1" ht="19.5" customHeight="1">
      <c r="A104" s="28">
        <v>97</v>
      </c>
      <c r="B104" s="29"/>
      <c r="C104" s="140"/>
      <c r="D104" s="30"/>
      <c r="E104" s="31"/>
      <c r="F104" s="32"/>
      <c r="G104" s="43"/>
      <c r="H104" s="44"/>
      <c r="I104" s="35">
        <f t="shared" si="10"/>
      </c>
      <c r="J104" s="31"/>
      <c r="K104" s="32"/>
      <c r="L104" s="36">
        <f t="shared" si="11"/>
      </c>
      <c r="M104" s="228">
        <f t="shared" si="8"/>
      </c>
      <c r="N104" s="174">
        <f t="shared" si="9"/>
      </c>
      <c r="O104" s="40"/>
      <c r="P104" s="41"/>
      <c r="Q104" s="41"/>
      <c r="R104" s="41"/>
      <c r="S104" s="41"/>
      <c r="T104" s="41"/>
      <c r="U104" s="42"/>
      <c r="V104" s="40"/>
      <c r="W104" s="32"/>
      <c r="X104" s="41"/>
      <c r="Y104" s="41"/>
      <c r="Z104" s="41"/>
      <c r="AA104" s="32"/>
      <c r="AB104" s="32"/>
      <c r="AC104" s="32"/>
      <c r="AD104" s="32"/>
      <c r="AE104" s="32"/>
      <c r="AF104" s="32"/>
    </row>
    <row r="105" spans="1:32" s="27" customFormat="1" ht="19.5" customHeight="1">
      <c r="A105" s="28">
        <v>98</v>
      </c>
      <c r="B105" s="29"/>
      <c r="C105" s="140"/>
      <c r="D105" s="30"/>
      <c r="E105" s="31"/>
      <c r="F105" s="32"/>
      <c r="G105" s="43"/>
      <c r="H105" s="44"/>
      <c r="I105" s="35">
        <f t="shared" si="10"/>
      </c>
      <c r="J105" s="31"/>
      <c r="K105" s="32"/>
      <c r="L105" s="36">
        <f t="shared" si="11"/>
      </c>
      <c r="M105" s="228">
        <f t="shared" si="8"/>
      </c>
      <c r="N105" s="174">
        <f t="shared" si="9"/>
      </c>
      <c r="O105" s="40"/>
      <c r="P105" s="41"/>
      <c r="Q105" s="41"/>
      <c r="R105" s="41"/>
      <c r="S105" s="41"/>
      <c r="T105" s="41"/>
      <c r="U105" s="42"/>
      <c r="V105" s="40"/>
      <c r="W105" s="32"/>
      <c r="X105" s="41"/>
      <c r="Y105" s="41"/>
      <c r="Z105" s="41"/>
      <c r="AA105" s="32"/>
      <c r="AB105" s="32"/>
      <c r="AC105" s="32"/>
      <c r="AD105" s="32"/>
      <c r="AE105" s="32"/>
      <c r="AF105" s="32"/>
    </row>
    <row r="106" spans="1:32" s="27" customFormat="1" ht="19.5" customHeight="1">
      <c r="A106" s="28">
        <v>99</v>
      </c>
      <c r="B106" s="29"/>
      <c r="C106" s="140"/>
      <c r="D106" s="30"/>
      <c r="E106" s="31"/>
      <c r="F106" s="32"/>
      <c r="G106" s="43"/>
      <c r="H106" s="44"/>
      <c r="I106" s="35">
        <f t="shared" si="10"/>
      </c>
      <c r="J106" s="31"/>
      <c r="K106" s="32"/>
      <c r="L106" s="36">
        <f t="shared" si="11"/>
      </c>
      <c r="M106" s="228">
        <f t="shared" si="8"/>
      </c>
      <c r="N106" s="174">
        <f t="shared" si="9"/>
      </c>
      <c r="O106" s="40"/>
      <c r="P106" s="41"/>
      <c r="Q106" s="41"/>
      <c r="R106" s="41"/>
      <c r="S106" s="41"/>
      <c r="T106" s="41"/>
      <c r="U106" s="42"/>
      <c r="V106" s="40"/>
      <c r="W106" s="32"/>
      <c r="X106" s="41"/>
      <c r="Y106" s="41"/>
      <c r="Z106" s="41"/>
      <c r="AA106" s="32"/>
      <c r="AB106" s="32"/>
      <c r="AC106" s="32"/>
      <c r="AD106" s="32"/>
      <c r="AE106" s="32"/>
      <c r="AF106" s="32"/>
    </row>
    <row r="107" spans="1:32" s="27" customFormat="1" ht="19.5" customHeight="1">
      <c r="A107" s="28">
        <v>100</v>
      </c>
      <c r="B107" s="29"/>
      <c r="C107" s="140"/>
      <c r="D107" s="30"/>
      <c r="E107" s="31"/>
      <c r="F107" s="32"/>
      <c r="G107" s="43"/>
      <c r="H107" s="44"/>
      <c r="I107" s="35">
        <f t="shared" si="10"/>
      </c>
      <c r="J107" s="31"/>
      <c r="K107" s="32"/>
      <c r="L107" s="36">
        <f t="shared" si="11"/>
      </c>
      <c r="M107" s="228">
        <f t="shared" si="8"/>
      </c>
      <c r="N107" s="174">
        <f t="shared" si="9"/>
      </c>
      <c r="O107" s="40"/>
      <c r="P107" s="41"/>
      <c r="Q107" s="41"/>
      <c r="R107" s="41"/>
      <c r="S107" s="41"/>
      <c r="T107" s="41"/>
      <c r="U107" s="42"/>
      <c r="V107" s="40"/>
      <c r="W107" s="32"/>
      <c r="X107" s="41"/>
      <c r="Y107" s="41"/>
      <c r="Z107" s="41"/>
      <c r="AA107" s="32"/>
      <c r="AB107" s="32"/>
      <c r="AC107" s="32"/>
      <c r="AD107" s="32"/>
      <c r="AE107" s="32"/>
      <c r="AF107" s="32"/>
    </row>
    <row r="108" spans="1:32" s="27" customFormat="1" ht="19.5" customHeight="1">
      <c r="A108" s="28">
        <v>101</v>
      </c>
      <c r="B108" s="29"/>
      <c r="C108" s="140"/>
      <c r="D108" s="30"/>
      <c r="E108" s="31"/>
      <c r="F108" s="32"/>
      <c r="G108" s="43"/>
      <c r="H108" s="44"/>
      <c r="I108" s="35">
        <f t="shared" si="10"/>
      </c>
      <c r="J108" s="31"/>
      <c r="K108" s="32"/>
      <c r="L108" s="36">
        <f t="shared" si="11"/>
      </c>
      <c r="M108" s="228">
        <f t="shared" si="8"/>
      </c>
      <c r="N108" s="174">
        <f t="shared" si="9"/>
      </c>
      <c r="O108" s="40"/>
      <c r="P108" s="41"/>
      <c r="Q108" s="41"/>
      <c r="R108" s="41"/>
      <c r="S108" s="41"/>
      <c r="T108" s="41"/>
      <c r="U108" s="42"/>
      <c r="V108" s="40"/>
      <c r="W108" s="32"/>
      <c r="X108" s="41"/>
      <c r="Y108" s="41"/>
      <c r="Z108" s="41"/>
      <c r="AA108" s="32"/>
      <c r="AB108" s="32"/>
      <c r="AC108" s="32"/>
      <c r="AD108" s="32"/>
      <c r="AE108" s="32"/>
      <c r="AF108" s="32"/>
    </row>
    <row r="109" spans="1:32" s="27" customFormat="1" ht="19.5" customHeight="1">
      <c r="A109" s="28">
        <v>102</v>
      </c>
      <c r="B109" s="29"/>
      <c r="C109" s="140"/>
      <c r="D109" s="30"/>
      <c r="E109" s="31"/>
      <c r="F109" s="32"/>
      <c r="G109" s="43"/>
      <c r="H109" s="44"/>
      <c r="I109" s="35">
        <f t="shared" si="10"/>
      </c>
      <c r="J109" s="31"/>
      <c r="K109" s="32"/>
      <c r="L109" s="36">
        <f t="shared" si="11"/>
      </c>
      <c r="M109" s="228">
        <f t="shared" si="8"/>
      </c>
      <c r="N109" s="174">
        <f t="shared" si="9"/>
      </c>
      <c r="O109" s="40"/>
      <c r="P109" s="41"/>
      <c r="Q109" s="41"/>
      <c r="R109" s="41"/>
      <c r="S109" s="41"/>
      <c r="T109" s="41"/>
      <c r="U109" s="42"/>
      <c r="V109" s="40"/>
      <c r="W109" s="32"/>
      <c r="X109" s="41"/>
      <c r="Y109" s="41"/>
      <c r="Z109" s="41"/>
      <c r="AA109" s="32"/>
      <c r="AB109" s="32"/>
      <c r="AC109" s="32"/>
      <c r="AD109" s="32"/>
      <c r="AE109" s="32"/>
      <c r="AF109" s="32"/>
    </row>
    <row r="110" spans="1:32" s="27" customFormat="1" ht="19.5" customHeight="1">
      <c r="A110" s="28">
        <v>103</v>
      </c>
      <c r="B110" s="29"/>
      <c r="C110" s="140"/>
      <c r="D110" s="30"/>
      <c r="E110" s="31"/>
      <c r="F110" s="32"/>
      <c r="G110" s="43"/>
      <c r="H110" s="44"/>
      <c r="I110" s="35">
        <f t="shared" si="10"/>
      </c>
      <c r="J110" s="31"/>
      <c r="K110" s="32"/>
      <c r="L110" s="36">
        <f t="shared" si="11"/>
      </c>
      <c r="M110" s="228">
        <f t="shared" si="8"/>
      </c>
      <c r="N110" s="174">
        <f t="shared" si="9"/>
      </c>
      <c r="O110" s="40"/>
      <c r="P110" s="41"/>
      <c r="Q110" s="41"/>
      <c r="R110" s="41"/>
      <c r="S110" s="41"/>
      <c r="T110" s="41"/>
      <c r="U110" s="42"/>
      <c r="V110" s="40"/>
      <c r="W110" s="32"/>
      <c r="X110" s="41"/>
      <c r="Y110" s="41"/>
      <c r="Z110" s="41"/>
      <c r="AA110" s="32"/>
      <c r="AB110" s="32"/>
      <c r="AC110" s="32"/>
      <c r="AD110" s="32"/>
      <c r="AE110" s="32"/>
      <c r="AF110" s="32"/>
    </row>
    <row r="111" spans="1:32" s="27" customFormat="1" ht="19.5" customHeight="1">
      <c r="A111" s="28">
        <v>104</v>
      </c>
      <c r="B111" s="29"/>
      <c r="C111" s="140"/>
      <c r="D111" s="30"/>
      <c r="E111" s="31"/>
      <c r="F111" s="32"/>
      <c r="G111" s="43"/>
      <c r="H111" s="44"/>
      <c r="I111" s="35">
        <f t="shared" si="10"/>
      </c>
      <c r="J111" s="31"/>
      <c r="K111" s="32"/>
      <c r="L111" s="36">
        <f t="shared" si="11"/>
      </c>
      <c r="M111" s="228">
        <f t="shared" si="8"/>
      </c>
      <c r="N111" s="174">
        <f t="shared" si="9"/>
      </c>
      <c r="O111" s="40"/>
      <c r="P111" s="41"/>
      <c r="Q111" s="41"/>
      <c r="R111" s="41"/>
      <c r="S111" s="41"/>
      <c r="T111" s="41"/>
      <c r="U111" s="42"/>
      <c r="V111" s="40"/>
      <c r="W111" s="32"/>
      <c r="X111" s="41"/>
      <c r="Y111" s="41"/>
      <c r="Z111" s="41"/>
      <c r="AA111" s="32"/>
      <c r="AB111" s="32"/>
      <c r="AC111" s="32"/>
      <c r="AD111" s="32"/>
      <c r="AE111" s="32"/>
      <c r="AF111" s="32"/>
    </row>
    <row r="112" spans="1:32" s="27" customFormat="1" ht="19.5" customHeight="1">
      <c r="A112" s="28">
        <v>105</v>
      </c>
      <c r="B112" s="29"/>
      <c r="C112" s="140"/>
      <c r="D112" s="30"/>
      <c r="E112" s="31"/>
      <c r="F112" s="32"/>
      <c r="G112" s="43"/>
      <c r="H112" s="44"/>
      <c r="I112" s="35">
        <f t="shared" si="10"/>
      </c>
      <c r="J112" s="31"/>
      <c r="K112" s="32"/>
      <c r="L112" s="36">
        <f t="shared" si="11"/>
      </c>
      <c r="M112" s="228">
        <f t="shared" si="8"/>
      </c>
      <c r="N112" s="174">
        <f t="shared" si="9"/>
      </c>
      <c r="O112" s="40"/>
      <c r="P112" s="41"/>
      <c r="Q112" s="41"/>
      <c r="R112" s="41"/>
      <c r="S112" s="41"/>
      <c r="T112" s="41"/>
      <c r="U112" s="42"/>
      <c r="V112" s="40"/>
      <c r="W112" s="32"/>
      <c r="X112" s="41"/>
      <c r="Y112" s="41"/>
      <c r="Z112" s="41"/>
      <c r="AA112" s="32"/>
      <c r="AB112" s="32"/>
      <c r="AC112" s="32"/>
      <c r="AD112" s="32"/>
      <c r="AE112" s="32"/>
      <c r="AF112" s="32"/>
    </row>
    <row r="113" spans="1:32" s="27" customFormat="1" ht="19.5" customHeight="1">
      <c r="A113" s="28">
        <v>106</v>
      </c>
      <c r="B113" s="29"/>
      <c r="C113" s="140"/>
      <c r="D113" s="30"/>
      <c r="E113" s="31"/>
      <c r="F113" s="32"/>
      <c r="G113" s="43"/>
      <c r="H113" s="44"/>
      <c r="I113" s="35">
        <f t="shared" si="10"/>
      </c>
      <c r="J113" s="31"/>
      <c r="K113" s="32"/>
      <c r="L113" s="36">
        <f t="shared" si="11"/>
      </c>
      <c r="M113" s="228">
        <f t="shared" si="8"/>
      </c>
      <c r="N113" s="174">
        <f t="shared" si="9"/>
      </c>
      <c r="O113" s="40"/>
      <c r="P113" s="41"/>
      <c r="Q113" s="41"/>
      <c r="R113" s="41"/>
      <c r="S113" s="41"/>
      <c r="T113" s="41"/>
      <c r="U113" s="42"/>
      <c r="V113" s="40"/>
      <c r="W113" s="32"/>
      <c r="X113" s="41"/>
      <c r="Y113" s="41"/>
      <c r="Z113" s="41"/>
      <c r="AA113" s="32"/>
      <c r="AB113" s="32"/>
      <c r="AC113" s="32"/>
      <c r="AD113" s="32"/>
      <c r="AE113" s="32"/>
      <c r="AF113" s="32"/>
    </row>
    <row r="114" spans="1:32" s="27" customFormat="1" ht="19.5" customHeight="1">
      <c r="A114" s="28">
        <v>107</v>
      </c>
      <c r="B114" s="29"/>
      <c r="C114" s="140"/>
      <c r="D114" s="30"/>
      <c r="E114" s="31"/>
      <c r="F114" s="32"/>
      <c r="G114" s="43"/>
      <c r="H114" s="44"/>
      <c r="I114" s="35">
        <f t="shared" si="10"/>
      </c>
      <c r="J114" s="31"/>
      <c r="K114" s="32"/>
      <c r="L114" s="36">
        <f t="shared" si="11"/>
      </c>
      <c r="M114" s="228">
        <f t="shared" si="8"/>
      </c>
      <c r="N114" s="174">
        <f t="shared" si="9"/>
      </c>
      <c r="O114" s="40"/>
      <c r="P114" s="41"/>
      <c r="Q114" s="41"/>
      <c r="R114" s="41"/>
      <c r="S114" s="41"/>
      <c r="T114" s="41"/>
      <c r="U114" s="42"/>
      <c r="V114" s="40"/>
      <c r="W114" s="32"/>
      <c r="X114" s="41"/>
      <c r="Y114" s="41"/>
      <c r="Z114" s="41"/>
      <c r="AA114" s="32"/>
      <c r="AB114" s="32"/>
      <c r="AC114" s="32"/>
      <c r="AD114" s="32"/>
      <c r="AE114" s="32"/>
      <c r="AF114" s="32"/>
    </row>
    <row r="115" spans="1:32" s="27" customFormat="1" ht="19.5" customHeight="1">
      <c r="A115" s="28">
        <v>108</v>
      </c>
      <c r="B115" s="29"/>
      <c r="C115" s="140"/>
      <c r="D115" s="30"/>
      <c r="E115" s="31"/>
      <c r="F115" s="32"/>
      <c r="G115" s="43"/>
      <c r="H115" s="44"/>
      <c r="I115" s="35">
        <f t="shared" si="10"/>
      </c>
      <c r="J115" s="31"/>
      <c r="K115" s="32"/>
      <c r="L115" s="36">
        <f t="shared" si="11"/>
      </c>
      <c r="M115" s="228">
        <f t="shared" si="8"/>
      </c>
      <c r="N115" s="174">
        <f t="shared" si="9"/>
      </c>
      <c r="O115" s="40"/>
      <c r="P115" s="41"/>
      <c r="Q115" s="41"/>
      <c r="R115" s="41"/>
      <c r="S115" s="41"/>
      <c r="T115" s="41"/>
      <c r="U115" s="42"/>
      <c r="V115" s="40"/>
      <c r="W115" s="32"/>
      <c r="X115" s="41"/>
      <c r="Y115" s="41"/>
      <c r="Z115" s="41"/>
      <c r="AA115" s="32"/>
      <c r="AB115" s="32"/>
      <c r="AC115" s="32"/>
      <c r="AD115" s="32"/>
      <c r="AE115" s="32"/>
      <c r="AF115" s="32"/>
    </row>
    <row r="116" spans="1:32" s="27" customFormat="1" ht="19.5" customHeight="1">
      <c r="A116" s="28">
        <v>109</v>
      </c>
      <c r="B116" s="29"/>
      <c r="C116" s="140"/>
      <c r="D116" s="30"/>
      <c r="E116" s="31"/>
      <c r="F116" s="32"/>
      <c r="G116" s="43"/>
      <c r="H116" s="44"/>
      <c r="I116" s="35">
        <f t="shared" si="10"/>
      </c>
      <c r="J116" s="31"/>
      <c r="K116" s="32"/>
      <c r="L116" s="36">
        <f t="shared" si="11"/>
      </c>
      <c r="M116" s="228">
        <f t="shared" si="8"/>
      </c>
      <c r="N116" s="174">
        <f t="shared" si="9"/>
      </c>
      <c r="O116" s="40"/>
      <c r="P116" s="41"/>
      <c r="Q116" s="41"/>
      <c r="R116" s="41"/>
      <c r="S116" s="41"/>
      <c r="T116" s="41"/>
      <c r="U116" s="42"/>
      <c r="V116" s="40"/>
      <c r="W116" s="32"/>
      <c r="X116" s="41"/>
      <c r="Y116" s="41"/>
      <c r="Z116" s="41"/>
      <c r="AA116" s="32"/>
      <c r="AB116" s="32"/>
      <c r="AC116" s="32"/>
      <c r="AD116" s="32"/>
      <c r="AE116" s="32"/>
      <c r="AF116" s="32"/>
    </row>
    <row r="117" spans="1:32" s="27" customFormat="1" ht="19.5" customHeight="1">
      <c r="A117" s="28">
        <v>110</v>
      </c>
      <c r="B117" s="29"/>
      <c r="C117" s="140"/>
      <c r="D117" s="30"/>
      <c r="E117" s="31"/>
      <c r="F117" s="32"/>
      <c r="G117" s="43"/>
      <c r="H117" s="44"/>
      <c r="I117" s="35">
        <f t="shared" si="10"/>
      </c>
      <c r="J117" s="31"/>
      <c r="K117" s="32"/>
      <c r="L117" s="36">
        <f t="shared" si="11"/>
      </c>
      <c r="M117" s="228">
        <f t="shared" si="8"/>
      </c>
      <c r="N117" s="174">
        <f t="shared" si="9"/>
      </c>
      <c r="O117" s="40"/>
      <c r="P117" s="41"/>
      <c r="Q117" s="41"/>
      <c r="R117" s="41"/>
      <c r="S117" s="41"/>
      <c r="T117" s="41"/>
      <c r="U117" s="42"/>
      <c r="V117" s="40"/>
      <c r="W117" s="32"/>
      <c r="X117" s="41"/>
      <c r="Y117" s="41"/>
      <c r="Z117" s="41"/>
      <c r="AA117" s="32"/>
      <c r="AB117" s="32"/>
      <c r="AC117" s="32"/>
      <c r="AD117" s="32"/>
      <c r="AE117" s="32"/>
      <c r="AF117" s="32"/>
    </row>
    <row r="118" spans="1:32" s="27" customFormat="1" ht="19.5" customHeight="1">
      <c r="A118" s="28">
        <v>111</v>
      </c>
      <c r="B118" s="29"/>
      <c r="C118" s="140"/>
      <c r="D118" s="30"/>
      <c r="E118" s="31"/>
      <c r="F118" s="32"/>
      <c r="G118" s="43"/>
      <c r="H118" s="44"/>
      <c r="I118" s="35">
        <f t="shared" si="10"/>
      </c>
      <c r="J118" s="31"/>
      <c r="K118" s="32"/>
      <c r="L118" s="36">
        <f t="shared" si="11"/>
      </c>
      <c r="M118" s="228">
        <f t="shared" si="8"/>
      </c>
      <c r="N118" s="174">
        <f t="shared" si="9"/>
      </c>
      <c r="O118" s="40"/>
      <c r="P118" s="41"/>
      <c r="Q118" s="41"/>
      <c r="R118" s="41"/>
      <c r="S118" s="41"/>
      <c r="T118" s="41"/>
      <c r="U118" s="42"/>
      <c r="V118" s="40"/>
      <c r="W118" s="32"/>
      <c r="X118" s="41"/>
      <c r="Y118" s="41"/>
      <c r="Z118" s="41"/>
      <c r="AA118" s="32"/>
      <c r="AB118" s="32"/>
      <c r="AC118" s="32"/>
      <c r="AD118" s="32"/>
      <c r="AE118" s="32"/>
      <c r="AF118" s="32"/>
    </row>
    <row r="119" spans="1:32" s="27" customFormat="1" ht="19.5" customHeight="1">
      <c r="A119" s="28">
        <v>112</v>
      </c>
      <c r="B119" s="29"/>
      <c r="C119" s="140"/>
      <c r="D119" s="30"/>
      <c r="E119" s="31"/>
      <c r="F119" s="32"/>
      <c r="G119" s="43"/>
      <c r="H119" s="44"/>
      <c r="I119" s="35">
        <f t="shared" si="10"/>
      </c>
      <c r="J119" s="31"/>
      <c r="K119" s="32"/>
      <c r="L119" s="36">
        <f t="shared" si="11"/>
      </c>
      <c r="M119" s="228">
        <f t="shared" si="8"/>
      </c>
      <c r="N119" s="174">
        <f t="shared" si="9"/>
      </c>
      <c r="O119" s="40"/>
      <c r="P119" s="41"/>
      <c r="Q119" s="41"/>
      <c r="R119" s="41"/>
      <c r="S119" s="41"/>
      <c r="T119" s="41"/>
      <c r="U119" s="42"/>
      <c r="V119" s="40"/>
      <c r="W119" s="32"/>
      <c r="X119" s="41"/>
      <c r="Y119" s="41"/>
      <c r="Z119" s="41"/>
      <c r="AA119" s="32"/>
      <c r="AB119" s="32"/>
      <c r="AC119" s="32"/>
      <c r="AD119" s="32"/>
      <c r="AE119" s="32"/>
      <c r="AF119" s="32"/>
    </row>
    <row r="120" spans="1:32" s="27" customFormat="1" ht="19.5" customHeight="1">
      <c r="A120" s="28">
        <v>113</v>
      </c>
      <c r="B120" s="29"/>
      <c r="C120" s="140"/>
      <c r="D120" s="30"/>
      <c r="E120" s="31"/>
      <c r="F120" s="32"/>
      <c r="G120" s="43"/>
      <c r="H120" s="44"/>
      <c r="I120" s="35">
        <f t="shared" si="10"/>
      </c>
      <c r="J120" s="31"/>
      <c r="K120" s="32"/>
      <c r="L120" s="36">
        <f t="shared" si="11"/>
      </c>
      <c r="M120" s="228">
        <f t="shared" si="8"/>
      </c>
      <c r="N120" s="174">
        <f t="shared" si="9"/>
      </c>
      <c r="O120" s="40"/>
      <c r="P120" s="41"/>
      <c r="Q120" s="41"/>
      <c r="R120" s="41"/>
      <c r="S120" s="41"/>
      <c r="T120" s="41"/>
      <c r="U120" s="42"/>
      <c r="V120" s="40"/>
      <c r="W120" s="32"/>
      <c r="X120" s="41"/>
      <c r="Y120" s="41"/>
      <c r="Z120" s="41"/>
      <c r="AA120" s="32"/>
      <c r="AB120" s="32"/>
      <c r="AC120" s="32"/>
      <c r="AD120" s="32"/>
      <c r="AE120" s="32"/>
      <c r="AF120" s="32"/>
    </row>
    <row r="121" spans="1:32" s="27" customFormat="1" ht="19.5" customHeight="1">
      <c r="A121" s="28">
        <v>114</v>
      </c>
      <c r="B121" s="29"/>
      <c r="C121" s="140"/>
      <c r="D121" s="30"/>
      <c r="E121" s="31"/>
      <c r="F121" s="32"/>
      <c r="G121" s="43"/>
      <c r="H121" s="44"/>
      <c r="I121" s="35">
        <f t="shared" si="10"/>
      </c>
      <c r="J121" s="31"/>
      <c r="K121" s="32"/>
      <c r="L121" s="36">
        <f t="shared" si="11"/>
      </c>
      <c r="M121" s="228">
        <f t="shared" si="8"/>
      </c>
      <c r="N121" s="174">
        <f t="shared" si="9"/>
      </c>
      <c r="O121" s="40"/>
      <c r="P121" s="41"/>
      <c r="Q121" s="41"/>
      <c r="R121" s="41"/>
      <c r="S121" s="41"/>
      <c r="T121" s="41"/>
      <c r="U121" s="42"/>
      <c r="V121" s="40"/>
      <c r="W121" s="32"/>
      <c r="X121" s="41"/>
      <c r="Y121" s="41"/>
      <c r="Z121" s="41"/>
      <c r="AA121" s="32"/>
      <c r="AB121" s="32"/>
      <c r="AC121" s="32"/>
      <c r="AD121" s="32"/>
      <c r="AE121" s="32"/>
      <c r="AF121" s="32"/>
    </row>
    <row r="122" spans="1:32" s="27" customFormat="1" ht="19.5" customHeight="1">
      <c r="A122" s="28">
        <v>115</v>
      </c>
      <c r="B122" s="29"/>
      <c r="C122" s="140"/>
      <c r="D122" s="30"/>
      <c r="E122" s="31"/>
      <c r="F122" s="32"/>
      <c r="G122" s="43"/>
      <c r="H122" s="44"/>
      <c r="I122" s="35">
        <f t="shared" si="10"/>
      </c>
      <c r="J122" s="31"/>
      <c r="K122" s="32"/>
      <c r="L122" s="36">
        <f t="shared" si="11"/>
      </c>
      <c r="M122" s="228">
        <f t="shared" si="8"/>
      </c>
      <c r="N122" s="174">
        <f t="shared" si="9"/>
      </c>
      <c r="O122" s="40"/>
      <c r="P122" s="41"/>
      <c r="Q122" s="41"/>
      <c r="R122" s="41"/>
      <c r="S122" s="41"/>
      <c r="T122" s="41"/>
      <c r="U122" s="42"/>
      <c r="V122" s="40"/>
      <c r="W122" s="32"/>
      <c r="X122" s="41"/>
      <c r="Y122" s="41"/>
      <c r="Z122" s="41"/>
      <c r="AA122" s="32"/>
      <c r="AB122" s="32"/>
      <c r="AC122" s="32"/>
      <c r="AD122" s="32"/>
      <c r="AE122" s="32"/>
      <c r="AF122" s="32"/>
    </row>
    <row r="123" spans="1:32" s="27" customFormat="1" ht="19.5" customHeight="1">
      <c r="A123" s="28">
        <v>116</v>
      </c>
      <c r="B123" s="29"/>
      <c r="C123" s="140"/>
      <c r="D123" s="30"/>
      <c r="E123" s="31"/>
      <c r="F123" s="32"/>
      <c r="G123" s="43"/>
      <c r="H123" s="44"/>
      <c r="I123" s="35">
        <f t="shared" si="10"/>
      </c>
      <c r="J123" s="31"/>
      <c r="K123" s="32"/>
      <c r="L123" s="36">
        <f t="shared" si="11"/>
      </c>
      <c r="M123" s="228">
        <f t="shared" si="8"/>
      </c>
      <c r="N123" s="174">
        <f t="shared" si="9"/>
      </c>
      <c r="O123" s="40"/>
      <c r="P123" s="41"/>
      <c r="Q123" s="41"/>
      <c r="R123" s="41"/>
      <c r="S123" s="41"/>
      <c r="T123" s="41"/>
      <c r="U123" s="42"/>
      <c r="V123" s="40"/>
      <c r="W123" s="32"/>
      <c r="X123" s="41"/>
      <c r="Y123" s="41"/>
      <c r="Z123" s="41"/>
      <c r="AA123" s="32"/>
      <c r="AB123" s="32"/>
      <c r="AC123" s="32"/>
      <c r="AD123" s="32"/>
      <c r="AE123" s="32"/>
      <c r="AF123" s="32"/>
    </row>
    <row r="124" spans="1:32" s="27" customFormat="1" ht="19.5" customHeight="1">
      <c r="A124" s="28">
        <v>117</v>
      </c>
      <c r="B124" s="29"/>
      <c r="C124" s="140"/>
      <c r="D124" s="30"/>
      <c r="E124" s="31"/>
      <c r="F124" s="32"/>
      <c r="G124" s="43"/>
      <c r="H124" s="44"/>
      <c r="I124" s="35">
        <f t="shared" si="10"/>
      </c>
      <c r="J124" s="31"/>
      <c r="K124" s="32"/>
      <c r="L124" s="36">
        <f t="shared" si="11"/>
      </c>
      <c r="M124" s="228">
        <f t="shared" si="8"/>
      </c>
      <c r="N124" s="174">
        <f t="shared" si="9"/>
      </c>
      <c r="O124" s="40"/>
      <c r="P124" s="41"/>
      <c r="Q124" s="41"/>
      <c r="R124" s="41"/>
      <c r="S124" s="41"/>
      <c r="T124" s="41"/>
      <c r="U124" s="42"/>
      <c r="V124" s="40"/>
      <c r="W124" s="32"/>
      <c r="X124" s="41"/>
      <c r="Y124" s="41"/>
      <c r="Z124" s="41"/>
      <c r="AA124" s="32"/>
      <c r="AB124" s="32"/>
      <c r="AC124" s="32"/>
      <c r="AD124" s="32"/>
      <c r="AE124" s="32"/>
      <c r="AF124" s="32"/>
    </row>
    <row r="125" spans="1:32" s="27" customFormat="1" ht="19.5" customHeight="1">
      <c r="A125" s="28">
        <v>118</v>
      </c>
      <c r="B125" s="29"/>
      <c r="C125" s="140"/>
      <c r="D125" s="30"/>
      <c r="E125" s="31"/>
      <c r="F125" s="32"/>
      <c r="G125" s="43"/>
      <c r="H125" s="44"/>
      <c r="I125" s="35">
        <f t="shared" si="10"/>
      </c>
      <c r="J125" s="31"/>
      <c r="K125" s="32"/>
      <c r="L125" s="36">
        <f t="shared" si="11"/>
      </c>
      <c r="M125" s="228">
        <f t="shared" si="8"/>
      </c>
      <c r="N125" s="174">
        <f t="shared" si="9"/>
      </c>
      <c r="O125" s="40"/>
      <c r="P125" s="41"/>
      <c r="Q125" s="41"/>
      <c r="R125" s="41"/>
      <c r="S125" s="41"/>
      <c r="T125" s="41"/>
      <c r="U125" s="42"/>
      <c r="V125" s="40"/>
      <c r="W125" s="32"/>
      <c r="X125" s="41"/>
      <c r="Y125" s="41"/>
      <c r="Z125" s="41"/>
      <c r="AA125" s="32"/>
      <c r="AB125" s="32"/>
      <c r="AC125" s="32"/>
      <c r="AD125" s="32"/>
      <c r="AE125" s="32"/>
      <c r="AF125" s="32"/>
    </row>
    <row r="126" spans="1:32" s="27" customFormat="1" ht="19.5" customHeight="1">
      <c r="A126" s="28">
        <v>119</v>
      </c>
      <c r="B126" s="29"/>
      <c r="C126" s="140"/>
      <c r="D126" s="30"/>
      <c r="E126" s="31"/>
      <c r="F126" s="32"/>
      <c r="G126" s="43"/>
      <c r="H126" s="44"/>
      <c r="I126" s="35">
        <f t="shared" si="10"/>
      </c>
      <c r="J126" s="31"/>
      <c r="K126" s="32"/>
      <c r="L126" s="36">
        <f t="shared" si="11"/>
      </c>
      <c r="M126" s="228">
        <f t="shared" si="8"/>
      </c>
      <c r="N126" s="174">
        <f t="shared" si="9"/>
      </c>
      <c r="O126" s="40"/>
      <c r="P126" s="41"/>
      <c r="Q126" s="41"/>
      <c r="R126" s="41"/>
      <c r="S126" s="41"/>
      <c r="T126" s="41"/>
      <c r="U126" s="42"/>
      <c r="V126" s="40"/>
      <c r="W126" s="32"/>
      <c r="X126" s="41"/>
      <c r="Y126" s="41"/>
      <c r="Z126" s="41"/>
      <c r="AA126" s="32"/>
      <c r="AB126" s="32"/>
      <c r="AC126" s="32"/>
      <c r="AD126" s="32"/>
      <c r="AE126" s="32"/>
      <c r="AF126" s="32"/>
    </row>
    <row r="127" spans="1:32" s="27" customFormat="1" ht="19.5" customHeight="1">
      <c r="A127" s="28">
        <v>120</v>
      </c>
      <c r="B127" s="29"/>
      <c r="C127" s="140"/>
      <c r="D127" s="30"/>
      <c r="E127" s="31"/>
      <c r="F127" s="32"/>
      <c r="G127" s="43"/>
      <c r="H127" s="44"/>
      <c r="I127" s="35">
        <f t="shared" si="10"/>
      </c>
      <c r="J127" s="31"/>
      <c r="K127" s="32"/>
      <c r="L127" s="36">
        <f t="shared" si="11"/>
      </c>
      <c r="M127" s="228">
        <f t="shared" si="8"/>
      </c>
      <c r="N127" s="174">
        <f t="shared" si="9"/>
      </c>
      <c r="O127" s="40"/>
      <c r="P127" s="41"/>
      <c r="Q127" s="41"/>
      <c r="R127" s="41"/>
      <c r="S127" s="41"/>
      <c r="T127" s="41"/>
      <c r="U127" s="42"/>
      <c r="V127" s="40"/>
      <c r="W127" s="32"/>
      <c r="X127" s="41"/>
      <c r="Y127" s="41"/>
      <c r="Z127" s="41"/>
      <c r="AA127" s="32"/>
      <c r="AB127" s="32"/>
      <c r="AC127" s="32"/>
      <c r="AD127" s="32"/>
      <c r="AE127" s="32"/>
      <c r="AF127" s="32"/>
    </row>
    <row r="128" spans="1:32" s="27" customFormat="1" ht="19.5" customHeight="1">
      <c r="A128" s="28">
        <v>121</v>
      </c>
      <c r="B128" s="29"/>
      <c r="C128" s="140"/>
      <c r="D128" s="30"/>
      <c r="E128" s="31"/>
      <c r="F128" s="32"/>
      <c r="G128" s="43"/>
      <c r="H128" s="44"/>
      <c r="I128" s="35">
        <f t="shared" si="10"/>
      </c>
      <c r="J128" s="31"/>
      <c r="K128" s="32"/>
      <c r="L128" s="36">
        <f t="shared" si="11"/>
      </c>
      <c r="M128" s="228">
        <f t="shared" si="8"/>
      </c>
      <c r="N128" s="174">
        <f t="shared" si="9"/>
      </c>
      <c r="O128" s="40"/>
      <c r="P128" s="41"/>
      <c r="Q128" s="41"/>
      <c r="R128" s="41"/>
      <c r="S128" s="41"/>
      <c r="T128" s="41"/>
      <c r="U128" s="42"/>
      <c r="V128" s="40"/>
      <c r="W128" s="32"/>
      <c r="X128" s="41"/>
      <c r="Y128" s="41"/>
      <c r="Z128" s="41"/>
      <c r="AA128" s="32"/>
      <c r="AB128" s="32"/>
      <c r="AC128" s="32"/>
      <c r="AD128" s="32"/>
      <c r="AE128" s="32"/>
      <c r="AF128" s="32"/>
    </row>
    <row r="129" spans="1:32" s="27" customFormat="1" ht="19.5" customHeight="1">
      <c r="A129" s="28">
        <v>122</v>
      </c>
      <c r="B129" s="29"/>
      <c r="C129" s="140"/>
      <c r="D129" s="30"/>
      <c r="E129" s="31"/>
      <c r="F129" s="32"/>
      <c r="G129" s="43"/>
      <c r="H129" s="44"/>
      <c r="I129" s="35">
        <f t="shared" si="10"/>
      </c>
      <c r="J129" s="31"/>
      <c r="K129" s="32"/>
      <c r="L129" s="36">
        <f t="shared" si="11"/>
      </c>
      <c r="M129" s="228">
        <f t="shared" si="8"/>
      </c>
      <c r="N129" s="174">
        <f t="shared" si="9"/>
      </c>
      <c r="O129" s="40"/>
      <c r="P129" s="41"/>
      <c r="Q129" s="41"/>
      <c r="R129" s="41"/>
      <c r="S129" s="41"/>
      <c r="T129" s="41"/>
      <c r="U129" s="42"/>
      <c r="V129" s="40"/>
      <c r="W129" s="32"/>
      <c r="X129" s="41"/>
      <c r="Y129" s="41"/>
      <c r="Z129" s="41"/>
      <c r="AA129" s="32"/>
      <c r="AB129" s="32"/>
      <c r="AC129" s="32"/>
      <c r="AD129" s="32"/>
      <c r="AE129" s="32"/>
      <c r="AF129" s="32"/>
    </row>
    <row r="130" spans="1:32" s="27" customFormat="1" ht="19.5" customHeight="1">
      <c r="A130" s="28">
        <v>123</v>
      </c>
      <c r="B130" s="29"/>
      <c r="C130" s="140"/>
      <c r="D130" s="30"/>
      <c r="E130" s="31"/>
      <c r="F130" s="32"/>
      <c r="G130" s="43"/>
      <c r="H130" s="44"/>
      <c r="I130" s="35">
        <f t="shared" si="10"/>
      </c>
      <c r="J130" s="31"/>
      <c r="K130" s="32"/>
      <c r="L130" s="36">
        <f t="shared" si="11"/>
      </c>
      <c r="M130" s="228">
        <f t="shared" si="8"/>
      </c>
      <c r="N130" s="174">
        <f t="shared" si="9"/>
      </c>
      <c r="O130" s="40"/>
      <c r="P130" s="41"/>
      <c r="Q130" s="41"/>
      <c r="R130" s="41"/>
      <c r="S130" s="41"/>
      <c r="T130" s="41"/>
      <c r="U130" s="42"/>
      <c r="V130" s="40"/>
      <c r="W130" s="32"/>
      <c r="X130" s="41"/>
      <c r="Y130" s="41"/>
      <c r="Z130" s="41"/>
      <c r="AA130" s="32"/>
      <c r="AB130" s="32"/>
      <c r="AC130" s="32"/>
      <c r="AD130" s="32"/>
      <c r="AE130" s="32"/>
      <c r="AF130" s="32"/>
    </row>
    <row r="131" spans="1:32" s="27" customFormat="1" ht="19.5" customHeight="1">
      <c r="A131" s="28">
        <v>124</v>
      </c>
      <c r="B131" s="29"/>
      <c r="C131" s="140"/>
      <c r="D131" s="30"/>
      <c r="E131" s="31"/>
      <c r="F131" s="32"/>
      <c r="G131" s="43"/>
      <c r="H131" s="44"/>
      <c r="I131" s="35">
        <f t="shared" si="10"/>
      </c>
      <c r="J131" s="31"/>
      <c r="K131" s="32"/>
      <c r="L131" s="36">
        <f t="shared" si="11"/>
      </c>
      <c r="M131" s="228">
        <f t="shared" si="8"/>
      </c>
      <c r="N131" s="174">
        <f t="shared" si="9"/>
      </c>
      <c r="O131" s="40"/>
      <c r="P131" s="41"/>
      <c r="Q131" s="41"/>
      <c r="R131" s="41"/>
      <c r="S131" s="41"/>
      <c r="T131" s="41"/>
      <c r="U131" s="42"/>
      <c r="V131" s="40"/>
      <c r="W131" s="32"/>
      <c r="X131" s="41"/>
      <c r="Y131" s="41"/>
      <c r="Z131" s="41"/>
      <c r="AA131" s="32"/>
      <c r="AB131" s="32"/>
      <c r="AC131" s="32"/>
      <c r="AD131" s="32"/>
      <c r="AE131" s="32"/>
      <c r="AF131" s="32"/>
    </row>
    <row r="132" spans="1:32" s="27" customFormat="1" ht="19.5" customHeight="1">
      <c r="A132" s="28">
        <v>125</v>
      </c>
      <c r="B132" s="29"/>
      <c r="C132" s="140"/>
      <c r="D132" s="30"/>
      <c r="E132" s="31"/>
      <c r="F132" s="32"/>
      <c r="G132" s="43"/>
      <c r="H132" s="44"/>
      <c r="I132" s="35">
        <f t="shared" si="10"/>
      </c>
      <c r="J132" s="31"/>
      <c r="K132" s="32"/>
      <c r="L132" s="36">
        <f t="shared" si="11"/>
      </c>
      <c r="M132" s="228">
        <f t="shared" si="8"/>
      </c>
      <c r="N132" s="174">
        <f t="shared" si="9"/>
      </c>
      <c r="O132" s="40"/>
      <c r="P132" s="41"/>
      <c r="Q132" s="41"/>
      <c r="R132" s="41"/>
      <c r="S132" s="41"/>
      <c r="T132" s="41"/>
      <c r="U132" s="42"/>
      <c r="V132" s="40"/>
      <c r="W132" s="32"/>
      <c r="X132" s="41"/>
      <c r="Y132" s="41"/>
      <c r="Z132" s="41"/>
      <c r="AA132" s="32"/>
      <c r="AB132" s="32"/>
      <c r="AC132" s="32"/>
      <c r="AD132" s="32"/>
      <c r="AE132" s="32"/>
      <c r="AF132" s="32"/>
    </row>
    <row r="133" spans="1:32" s="27" customFormat="1" ht="19.5" customHeight="1">
      <c r="A133" s="28">
        <v>126</v>
      </c>
      <c r="B133" s="29"/>
      <c r="C133" s="140"/>
      <c r="D133" s="30"/>
      <c r="E133" s="31"/>
      <c r="F133" s="32"/>
      <c r="G133" s="43"/>
      <c r="H133" s="44"/>
      <c r="I133" s="35">
        <f t="shared" si="10"/>
      </c>
      <c r="J133" s="31"/>
      <c r="K133" s="32"/>
      <c r="L133" s="36">
        <f t="shared" si="11"/>
      </c>
      <c r="M133" s="228">
        <f t="shared" si="8"/>
      </c>
      <c r="N133" s="174">
        <f t="shared" si="9"/>
      </c>
      <c r="O133" s="40"/>
      <c r="P133" s="41"/>
      <c r="Q133" s="41"/>
      <c r="R133" s="41"/>
      <c r="S133" s="41"/>
      <c r="T133" s="41"/>
      <c r="U133" s="42"/>
      <c r="V133" s="40"/>
      <c r="W133" s="32"/>
      <c r="X133" s="41"/>
      <c r="Y133" s="41"/>
      <c r="Z133" s="41"/>
      <c r="AA133" s="32"/>
      <c r="AB133" s="32"/>
      <c r="AC133" s="32"/>
      <c r="AD133" s="32"/>
      <c r="AE133" s="32"/>
      <c r="AF133" s="32"/>
    </row>
    <row r="134" spans="1:32" s="27" customFormat="1" ht="19.5" customHeight="1">
      <c r="A134" s="28">
        <v>127</v>
      </c>
      <c r="B134" s="29"/>
      <c r="C134" s="140"/>
      <c r="D134" s="30"/>
      <c r="E134" s="31"/>
      <c r="F134" s="32"/>
      <c r="G134" s="43"/>
      <c r="H134" s="44"/>
      <c r="I134" s="35">
        <f t="shared" si="10"/>
      </c>
      <c r="J134" s="31"/>
      <c r="K134" s="32"/>
      <c r="L134" s="36">
        <f t="shared" si="11"/>
      </c>
      <c r="M134" s="228">
        <f t="shared" si="8"/>
      </c>
      <c r="N134" s="174">
        <f t="shared" si="9"/>
      </c>
      <c r="O134" s="40"/>
      <c r="P134" s="41"/>
      <c r="Q134" s="41"/>
      <c r="R134" s="41"/>
      <c r="S134" s="41"/>
      <c r="T134" s="41"/>
      <c r="U134" s="42"/>
      <c r="V134" s="40"/>
      <c r="W134" s="32"/>
      <c r="X134" s="41"/>
      <c r="Y134" s="41"/>
      <c r="Z134" s="41"/>
      <c r="AA134" s="32"/>
      <c r="AB134" s="32"/>
      <c r="AC134" s="32"/>
      <c r="AD134" s="32"/>
      <c r="AE134" s="32"/>
      <c r="AF134" s="32"/>
    </row>
    <row r="135" spans="1:32" s="27" customFormat="1" ht="19.5" customHeight="1">
      <c r="A135" s="28">
        <v>128</v>
      </c>
      <c r="B135" s="29"/>
      <c r="C135" s="140"/>
      <c r="D135" s="30"/>
      <c r="E135" s="31"/>
      <c r="F135" s="32"/>
      <c r="G135" s="43"/>
      <c r="H135" s="44"/>
      <c r="I135" s="35">
        <f t="shared" si="10"/>
      </c>
      <c r="J135" s="31"/>
      <c r="K135" s="32"/>
      <c r="L135" s="36">
        <f t="shared" si="11"/>
      </c>
      <c r="M135" s="228">
        <f t="shared" si="8"/>
      </c>
      <c r="N135" s="174">
        <f t="shared" si="9"/>
      </c>
      <c r="O135" s="40"/>
      <c r="P135" s="41"/>
      <c r="Q135" s="41"/>
      <c r="R135" s="41"/>
      <c r="S135" s="41"/>
      <c r="T135" s="41"/>
      <c r="U135" s="42"/>
      <c r="V135" s="40"/>
      <c r="W135" s="32"/>
      <c r="X135" s="41"/>
      <c r="Y135" s="41"/>
      <c r="Z135" s="41"/>
      <c r="AA135" s="32"/>
      <c r="AB135" s="32"/>
      <c r="AC135" s="32"/>
      <c r="AD135" s="32"/>
      <c r="AE135" s="32"/>
      <c r="AF135" s="32"/>
    </row>
    <row r="136" spans="1:32" s="27" customFormat="1" ht="19.5" customHeight="1">
      <c r="A136" s="28">
        <v>129</v>
      </c>
      <c r="B136" s="29"/>
      <c r="C136" s="140"/>
      <c r="D136" s="30"/>
      <c r="E136" s="31"/>
      <c r="F136" s="32"/>
      <c r="G136" s="43"/>
      <c r="H136" s="44"/>
      <c r="I136" s="35">
        <f t="shared" si="10"/>
      </c>
      <c r="J136" s="31"/>
      <c r="K136" s="32"/>
      <c r="L136" s="36">
        <f t="shared" si="11"/>
      </c>
      <c r="M136" s="228">
        <f t="shared" si="8"/>
      </c>
      <c r="N136" s="174">
        <f t="shared" si="9"/>
      </c>
      <c r="O136" s="40"/>
      <c r="P136" s="41"/>
      <c r="Q136" s="41"/>
      <c r="R136" s="41"/>
      <c r="S136" s="41"/>
      <c r="T136" s="41"/>
      <c r="U136" s="42"/>
      <c r="V136" s="40"/>
      <c r="W136" s="32"/>
      <c r="X136" s="41"/>
      <c r="Y136" s="41"/>
      <c r="Z136" s="41"/>
      <c r="AA136" s="32"/>
      <c r="AB136" s="32"/>
      <c r="AC136" s="32"/>
      <c r="AD136" s="32"/>
      <c r="AE136" s="32"/>
      <c r="AF136" s="32"/>
    </row>
    <row r="137" spans="1:32" s="27" customFormat="1" ht="19.5" customHeight="1">
      <c r="A137" s="28">
        <v>130</v>
      </c>
      <c r="B137" s="29"/>
      <c r="C137" s="140"/>
      <c r="D137" s="30"/>
      <c r="E137" s="31"/>
      <c r="F137" s="32"/>
      <c r="G137" s="43"/>
      <c r="H137" s="44"/>
      <c r="I137" s="35">
        <f t="shared" si="10"/>
      </c>
      <c r="J137" s="31"/>
      <c r="K137" s="32"/>
      <c r="L137" s="36">
        <f t="shared" si="11"/>
      </c>
      <c r="M137" s="228">
        <f aca="true" t="shared" si="12" ref="M137:M200">IF(D137="","",I137+L137)</f>
      </c>
      <c r="N137" s="174">
        <f aca="true" t="shared" si="13" ref="N137:N200">IF(E137+F137+G137+H137+J137+K137=0,IF(O137+P137+Q137+R137+S137+T137+U137+V137+W137+X137+Y137+Z137+AA137+AB137+AC137+AD137+AE137+AF137&gt;0,"??",""),IF(OR(AND(E137&lt;&gt;0,F137=0,SUM(O137:U137)=0,SUM(V137:AF137)=0,H137+K137=0,G137+J137=E137),AND(F137&lt;&gt;0,E137=0,SUM(O137:U137)=0,SUM(V137:AF137)=0,G137+J137=0,H137+K137=F137),AND(E137=0,F137=0,H137+K137&lt;&gt;0,H137+K137=SUM(V137:AF137),SUM(O137:U137)=0,(H137+K137)&lt;&gt;(G137+J137)),AND(E137=0,F137=0,G137+J137&lt;&gt;0,G137+J137=SUM(O137:U137),SUM(V137:AF137)=0,(H137+K137)&lt;&gt;(G137+J137)),AND(E137=0,F137=0,J137=0,O137+P137+Q137+R137+S137+T137+U137+V137+W137+X137+Y137+Z137+AA137+AB137+AC137+AD137+AE137+AF137=0,K137&lt;&gt;0,K137=G137),AND(E137=0,F137=0,J137&lt;&gt;0,O137+P137+Q137+R137+S137+T137+U137+V137+W137+X137+Y137+Z137+AA137+AB137+AC137+AD137+AE137+AF137=0,K137=0,J137=H137)),"OK","??"))</f>
      </c>
      <c r="O137" s="40"/>
      <c r="P137" s="41"/>
      <c r="Q137" s="41"/>
      <c r="R137" s="41"/>
      <c r="S137" s="41"/>
      <c r="T137" s="41"/>
      <c r="U137" s="42"/>
      <c r="V137" s="40"/>
      <c r="W137" s="32"/>
      <c r="X137" s="41"/>
      <c r="Y137" s="41"/>
      <c r="Z137" s="41"/>
      <c r="AA137" s="32"/>
      <c r="AB137" s="32"/>
      <c r="AC137" s="32"/>
      <c r="AD137" s="32"/>
      <c r="AE137" s="32"/>
      <c r="AF137" s="32"/>
    </row>
    <row r="138" spans="1:32" s="27" customFormat="1" ht="19.5" customHeight="1">
      <c r="A138" s="28">
        <v>131</v>
      </c>
      <c r="B138" s="29"/>
      <c r="C138" s="140"/>
      <c r="D138" s="30"/>
      <c r="E138" s="31"/>
      <c r="F138" s="32"/>
      <c r="G138" s="43"/>
      <c r="H138" s="44"/>
      <c r="I138" s="35">
        <f t="shared" si="10"/>
      </c>
      <c r="J138" s="31"/>
      <c r="K138" s="32"/>
      <c r="L138" s="36">
        <f t="shared" si="11"/>
      </c>
      <c r="M138" s="228">
        <f t="shared" si="12"/>
      </c>
      <c r="N138" s="174">
        <f t="shared" si="13"/>
      </c>
      <c r="O138" s="40"/>
      <c r="P138" s="41"/>
      <c r="Q138" s="41"/>
      <c r="R138" s="41"/>
      <c r="S138" s="41"/>
      <c r="T138" s="41"/>
      <c r="U138" s="42"/>
      <c r="V138" s="40"/>
      <c r="W138" s="32"/>
      <c r="X138" s="41"/>
      <c r="Y138" s="41"/>
      <c r="Z138" s="41"/>
      <c r="AA138" s="32"/>
      <c r="AB138" s="32"/>
      <c r="AC138" s="32"/>
      <c r="AD138" s="32"/>
      <c r="AE138" s="32"/>
      <c r="AF138" s="32"/>
    </row>
    <row r="139" spans="1:32" s="27" customFormat="1" ht="19.5" customHeight="1">
      <c r="A139" s="28">
        <v>132</v>
      </c>
      <c r="B139" s="29"/>
      <c r="C139" s="140"/>
      <c r="D139" s="30"/>
      <c r="E139" s="31"/>
      <c r="F139" s="32"/>
      <c r="G139" s="43"/>
      <c r="H139" s="44"/>
      <c r="I139" s="35">
        <f t="shared" si="10"/>
      </c>
      <c r="J139" s="31"/>
      <c r="K139" s="32"/>
      <c r="L139" s="36">
        <f t="shared" si="11"/>
      </c>
      <c r="M139" s="228">
        <f t="shared" si="12"/>
      </c>
      <c r="N139" s="174">
        <f t="shared" si="13"/>
      </c>
      <c r="O139" s="40"/>
      <c r="P139" s="41"/>
      <c r="Q139" s="41"/>
      <c r="R139" s="41"/>
      <c r="S139" s="41"/>
      <c r="T139" s="41"/>
      <c r="U139" s="42"/>
      <c r="V139" s="40"/>
      <c r="W139" s="32"/>
      <c r="X139" s="41"/>
      <c r="Y139" s="41"/>
      <c r="Z139" s="41"/>
      <c r="AA139" s="32"/>
      <c r="AB139" s="32"/>
      <c r="AC139" s="32"/>
      <c r="AD139" s="32"/>
      <c r="AE139" s="32"/>
      <c r="AF139" s="32"/>
    </row>
    <row r="140" spans="1:32" s="27" customFormat="1" ht="19.5" customHeight="1">
      <c r="A140" s="28">
        <v>133</v>
      </c>
      <c r="B140" s="29"/>
      <c r="C140" s="140"/>
      <c r="D140" s="30"/>
      <c r="E140" s="31"/>
      <c r="F140" s="32"/>
      <c r="G140" s="43"/>
      <c r="H140" s="44"/>
      <c r="I140" s="35">
        <f t="shared" si="10"/>
      </c>
      <c r="J140" s="31"/>
      <c r="K140" s="32"/>
      <c r="L140" s="36">
        <f t="shared" si="11"/>
      </c>
      <c r="M140" s="228">
        <f t="shared" si="12"/>
      </c>
      <c r="N140" s="174">
        <f t="shared" si="13"/>
      </c>
      <c r="O140" s="40"/>
      <c r="P140" s="41"/>
      <c r="Q140" s="41"/>
      <c r="R140" s="41"/>
      <c r="S140" s="41"/>
      <c r="T140" s="41"/>
      <c r="U140" s="42"/>
      <c r="V140" s="40"/>
      <c r="W140" s="32"/>
      <c r="X140" s="41"/>
      <c r="Y140" s="41"/>
      <c r="Z140" s="41"/>
      <c r="AA140" s="32"/>
      <c r="AB140" s="32"/>
      <c r="AC140" s="32"/>
      <c r="AD140" s="32"/>
      <c r="AE140" s="32"/>
      <c r="AF140" s="32"/>
    </row>
    <row r="141" spans="1:32" s="27" customFormat="1" ht="19.5" customHeight="1">
      <c r="A141" s="28">
        <v>134</v>
      </c>
      <c r="B141" s="29"/>
      <c r="C141" s="140"/>
      <c r="D141" s="30"/>
      <c r="E141" s="31"/>
      <c r="F141" s="32"/>
      <c r="G141" s="43"/>
      <c r="H141" s="44"/>
      <c r="I141" s="35">
        <f t="shared" si="10"/>
      </c>
      <c r="J141" s="31"/>
      <c r="K141" s="32"/>
      <c r="L141" s="36">
        <f t="shared" si="11"/>
      </c>
      <c r="M141" s="228">
        <f t="shared" si="12"/>
      </c>
      <c r="N141" s="174">
        <f t="shared" si="13"/>
      </c>
      <c r="O141" s="40"/>
      <c r="P141" s="41"/>
      <c r="Q141" s="41"/>
      <c r="R141" s="41"/>
      <c r="S141" s="41"/>
      <c r="T141" s="41"/>
      <c r="U141" s="42"/>
      <c r="V141" s="40"/>
      <c r="W141" s="32"/>
      <c r="X141" s="41"/>
      <c r="Y141" s="41"/>
      <c r="Z141" s="41"/>
      <c r="AA141" s="32"/>
      <c r="AB141" s="32"/>
      <c r="AC141" s="32"/>
      <c r="AD141" s="32"/>
      <c r="AE141" s="32"/>
      <c r="AF141" s="32"/>
    </row>
    <row r="142" spans="1:32" s="27" customFormat="1" ht="19.5" customHeight="1">
      <c r="A142" s="28">
        <v>135</v>
      </c>
      <c r="B142" s="29"/>
      <c r="C142" s="140"/>
      <c r="D142" s="30"/>
      <c r="E142" s="31"/>
      <c r="F142" s="32"/>
      <c r="G142" s="43"/>
      <c r="H142" s="44"/>
      <c r="I142" s="35">
        <f t="shared" si="10"/>
      </c>
      <c r="J142" s="31"/>
      <c r="K142" s="32"/>
      <c r="L142" s="36">
        <f t="shared" si="11"/>
      </c>
      <c r="M142" s="228">
        <f t="shared" si="12"/>
      </c>
      <c r="N142" s="174">
        <f t="shared" si="13"/>
      </c>
      <c r="O142" s="40"/>
      <c r="P142" s="41"/>
      <c r="Q142" s="41"/>
      <c r="R142" s="41"/>
      <c r="S142" s="41"/>
      <c r="T142" s="41"/>
      <c r="U142" s="42"/>
      <c r="V142" s="40"/>
      <c r="W142" s="32"/>
      <c r="X142" s="41"/>
      <c r="Y142" s="41"/>
      <c r="Z142" s="41"/>
      <c r="AA142" s="32"/>
      <c r="AB142" s="32"/>
      <c r="AC142" s="32"/>
      <c r="AD142" s="32"/>
      <c r="AE142" s="32"/>
      <c r="AF142" s="32"/>
    </row>
    <row r="143" spans="1:32" s="27" customFormat="1" ht="19.5" customHeight="1">
      <c r="A143" s="28">
        <v>136</v>
      </c>
      <c r="B143" s="29"/>
      <c r="C143" s="140"/>
      <c r="D143" s="30"/>
      <c r="E143" s="31"/>
      <c r="F143" s="32"/>
      <c r="G143" s="43"/>
      <c r="H143" s="44"/>
      <c r="I143" s="35">
        <f t="shared" si="10"/>
      </c>
      <c r="J143" s="31"/>
      <c r="K143" s="32"/>
      <c r="L143" s="36">
        <f t="shared" si="11"/>
      </c>
      <c r="M143" s="228">
        <f t="shared" si="12"/>
      </c>
      <c r="N143" s="174">
        <f t="shared" si="13"/>
      </c>
      <c r="O143" s="40"/>
      <c r="P143" s="41"/>
      <c r="Q143" s="41"/>
      <c r="R143" s="41"/>
      <c r="S143" s="41"/>
      <c r="T143" s="41"/>
      <c r="U143" s="42"/>
      <c r="V143" s="40"/>
      <c r="W143" s="32"/>
      <c r="X143" s="41"/>
      <c r="Y143" s="41"/>
      <c r="Z143" s="41"/>
      <c r="AA143" s="32"/>
      <c r="AB143" s="32"/>
      <c r="AC143" s="32"/>
      <c r="AD143" s="32"/>
      <c r="AE143" s="32"/>
      <c r="AF143" s="32"/>
    </row>
    <row r="144" spans="1:32" s="27" customFormat="1" ht="19.5" customHeight="1">
      <c r="A144" s="28">
        <v>137</v>
      </c>
      <c r="B144" s="29"/>
      <c r="C144" s="140"/>
      <c r="D144" s="30"/>
      <c r="E144" s="31"/>
      <c r="F144" s="32"/>
      <c r="G144" s="43"/>
      <c r="H144" s="44"/>
      <c r="I144" s="35">
        <f t="shared" si="10"/>
      </c>
      <c r="J144" s="31"/>
      <c r="K144" s="32"/>
      <c r="L144" s="36">
        <f t="shared" si="11"/>
      </c>
      <c r="M144" s="228">
        <f t="shared" si="12"/>
      </c>
      <c r="N144" s="174">
        <f t="shared" si="13"/>
      </c>
      <c r="O144" s="40"/>
      <c r="P144" s="41"/>
      <c r="Q144" s="41"/>
      <c r="R144" s="41"/>
      <c r="S144" s="41"/>
      <c r="T144" s="41"/>
      <c r="U144" s="42"/>
      <c r="V144" s="40"/>
      <c r="W144" s="32"/>
      <c r="X144" s="41"/>
      <c r="Y144" s="41"/>
      <c r="Z144" s="41"/>
      <c r="AA144" s="32"/>
      <c r="AB144" s="32"/>
      <c r="AC144" s="32"/>
      <c r="AD144" s="32"/>
      <c r="AE144" s="32"/>
      <c r="AF144" s="32"/>
    </row>
    <row r="145" spans="1:32" s="27" customFormat="1" ht="19.5" customHeight="1">
      <c r="A145" s="28">
        <v>138</v>
      </c>
      <c r="B145" s="29"/>
      <c r="C145" s="140"/>
      <c r="D145" s="30"/>
      <c r="E145" s="31"/>
      <c r="F145" s="32"/>
      <c r="G145" s="43"/>
      <c r="H145" s="44"/>
      <c r="I145" s="35">
        <f t="shared" si="10"/>
      </c>
      <c r="J145" s="31"/>
      <c r="K145" s="32"/>
      <c r="L145" s="36">
        <f t="shared" si="11"/>
      </c>
      <c r="M145" s="228">
        <f t="shared" si="12"/>
      </c>
      <c r="N145" s="174">
        <f t="shared" si="13"/>
      </c>
      <c r="O145" s="40"/>
      <c r="P145" s="41"/>
      <c r="Q145" s="41"/>
      <c r="R145" s="41"/>
      <c r="S145" s="41"/>
      <c r="T145" s="41"/>
      <c r="U145" s="42"/>
      <c r="V145" s="40"/>
      <c r="W145" s="32"/>
      <c r="X145" s="41"/>
      <c r="Y145" s="41"/>
      <c r="Z145" s="41"/>
      <c r="AA145" s="32"/>
      <c r="AB145" s="32"/>
      <c r="AC145" s="32"/>
      <c r="AD145" s="32"/>
      <c r="AE145" s="32"/>
      <c r="AF145" s="32"/>
    </row>
    <row r="146" spans="1:32" s="27" customFormat="1" ht="19.5" customHeight="1">
      <c r="A146" s="28">
        <v>139</v>
      </c>
      <c r="B146" s="29"/>
      <c r="C146" s="140"/>
      <c r="D146" s="30"/>
      <c r="E146" s="31"/>
      <c r="F146" s="32"/>
      <c r="G146" s="43"/>
      <c r="H146" s="44"/>
      <c r="I146" s="35">
        <f t="shared" si="10"/>
      </c>
      <c r="J146" s="31"/>
      <c r="K146" s="32"/>
      <c r="L146" s="36">
        <f t="shared" si="11"/>
      </c>
      <c r="M146" s="228">
        <f t="shared" si="12"/>
      </c>
      <c r="N146" s="174">
        <f t="shared" si="13"/>
      </c>
      <c r="O146" s="40"/>
      <c r="P146" s="41"/>
      <c r="Q146" s="41"/>
      <c r="R146" s="41"/>
      <c r="S146" s="41"/>
      <c r="T146" s="41"/>
      <c r="U146" s="42"/>
      <c r="V146" s="40"/>
      <c r="W146" s="32"/>
      <c r="X146" s="41"/>
      <c r="Y146" s="41"/>
      <c r="Z146" s="41"/>
      <c r="AA146" s="32"/>
      <c r="AB146" s="32"/>
      <c r="AC146" s="32"/>
      <c r="AD146" s="32"/>
      <c r="AE146" s="32"/>
      <c r="AF146" s="32"/>
    </row>
    <row r="147" spans="1:32" s="27" customFormat="1" ht="19.5" customHeight="1">
      <c r="A147" s="28">
        <v>140</v>
      </c>
      <c r="B147" s="29"/>
      <c r="C147" s="140"/>
      <c r="D147" s="30"/>
      <c r="E147" s="31"/>
      <c r="F147" s="32"/>
      <c r="G147" s="43"/>
      <c r="H147" s="44"/>
      <c r="I147" s="35">
        <f t="shared" si="10"/>
      </c>
      <c r="J147" s="31"/>
      <c r="K147" s="32"/>
      <c r="L147" s="36">
        <f t="shared" si="11"/>
      </c>
      <c r="M147" s="228">
        <f t="shared" si="12"/>
      </c>
      <c r="N147" s="174">
        <f t="shared" si="13"/>
      </c>
      <c r="O147" s="40"/>
      <c r="P147" s="41"/>
      <c r="Q147" s="41"/>
      <c r="R147" s="41"/>
      <c r="S147" s="41"/>
      <c r="T147" s="41"/>
      <c r="U147" s="42"/>
      <c r="V147" s="40"/>
      <c r="W147" s="32"/>
      <c r="X147" s="41"/>
      <c r="Y147" s="41"/>
      <c r="Z147" s="41"/>
      <c r="AA147" s="32"/>
      <c r="AB147" s="32"/>
      <c r="AC147" s="32"/>
      <c r="AD147" s="32"/>
      <c r="AE147" s="32"/>
      <c r="AF147" s="32"/>
    </row>
    <row r="148" spans="1:32" s="27" customFormat="1" ht="19.5" customHeight="1">
      <c r="A148" s="28">
        <v>141</v>
      </c>
      <c r="B148" s="29"/>
      <c r="C148" s="140"/>
      <c r="D148" s="30"/>
      <c r="E148" s="31"/>
      <c r="F148" s="32"/>
      <c r="G148" s="43"/>
      <c r="H148" s="44"/>
      <c r="I148" s="35">
        <f t="shared" si="10"/>
      </c>
      <c r="J148" s="31"/>
      <c r="K148" s="32"/>
      <c r="L148" s="36">
        <f t="shared" si="11"/>
      </c>
      <c r="M148" s="228">
        <f t="shared" si="12"/>
      </c>
      <c r="N148" s="174">
        <f t="shared" si="13"/>
      </c>
      <c r="O148" s="40"/>
      <c r="P148" s="41"/>
      <c r="Q148" s="41"/>
      <c r="R148" s="41"/>
      <c r="S148" s="41"/>
      <c r="T148" s="41"/>
      <c r="U148" s="42"/>
      <c r="V148" s="40"/>
      <c r="W148" s="32"/>
      <c r="X148" s="41"/>
      <c r="Y148" s="41"/>
      <c r="Z148" s="41"/>
      <c r="AA148" s="32"/>
      <c r="AB148" s="32"/>
      <c r="AC148" s="32"/>
      <c r="AD148" s="32"/>
      <c r="AE148" s="32"/>
      <c r="AF148" s="32"/>
    </row>
    <row r="149" spans="1:32" s="27" customFormat="1" ht="19.5" customHeight="1">
      <c r="A149" s="28">
        <v>142</v>
      </c>
      <c r="B149" s="29"/>
      <c r="C149" s="140"/>
      <c r="D149" s="30"/>
      <c r="E149" s="31"/>
      <c r="F149" s="32"/>
      <c r="G149" s="43"/>
      <c r="H149" s="44"/>
      <c r="I149" s="35">
        <f t="shared" si="10"/>
      </c>
      <c r="J149" s="31"/>
      <c r="K149" s="32"/>
      <c r="L149" s="36">
        <f t="shared" si="11"/>
      </c>
      <c r="M149" s="228">
        <f t="shared" si="12"/>
      </c>
      <c r="N149" s="174">
        <f t="shared" si="13"/>
      </c>
      <c r="O149" s="40"/>
      <c r="P149" s="41"/>
      <c r="Q149" s="41"/>
      <c r="R149" s="41"/>
      <c r="S149" s="41"/>
      <c r="T149" s="41"/>
      <c r="U149" s="42"/>
      <c r="V149" s="40"/>
      <c r="W149" s="32"/>
      <c r="X149" s="41"/>
      <c r="Y149" s="41"/>
      <c r="Z149" s="41"/>
      <c r="AA149" s="32"/>
      <c r="AB149" s="32"/>
      <c r="AC149" s="32"/>
      <c r="AD149" s="32"/>
      <c r="AE149" s="32"/>
      <c r="AF149" s="32"/>
    </row>
    <row r="150" spans="1:32" s="27" customFormat="1" ht="19.5" customHeight="1">
      <c r="A150" s="28">
        <v>143</v>
      </c>
      <c r="B150" s="29"/>
      <c r="C150" s="140"/>
      <c r="D150" s="30"/>
      <c r="E150" s="31"/>
      <c r="F150" s="32"/>
      <c r="G150" s="43"/>
      <c r="H150" s="44"/>
      <c r="I150" s="35">
        <f t="shared" si="10"/>
      </c>
      <c r="J150" s="31"/>
      <c r="K150" s="32"/>
      <c r="L150" s="36">
        <f t="shared" si="11"/>
      </c>
      <c r="M150" s="228">
        <f t="shared" si="12"/>
      </c>
      <c r="N150" s="174">
        <f t="shared" si="13"/>
      </c>
      <c r="O150" s="40"/>
      <c r="P150" s="41"/>
      <c r="Q150" s="41"/>
      <c r="R150" s="41"/>
      <c r="S150" s="41"/>
      <c r="T150" s="41"/>
      <c r="U150" s="42"/>
      <c r="V150" s="40"/>
      <c r="W150" s="32"/>
      <c r="X150" s="41"/>
      <c r="Y150" s="41"/>
      <c r="Z150" s="41"/>
      <c r="AA150" s="32"/>
      <c r="AB150" s="32"/>
      <c r="AC150" s="32"/>
      <c r="AD150" s="32"/>
      <c r="AE150" s="32"/>
      <c r="AF150" s="32"/>
    </row>
    <row r="151" spans="1:32" s="27" customFormat="1" ht="19.5" customHeight="1">
      <c r="A151" s="28">
        <v>144</v>
      </c>
      <c r="B151" s="29"/>
      <c r="C151" s="140"/>
      <c r="D151" s="30"/>
      <c r="E151" s="31"/>
      <c r="F151" s="32"/>
      <c r="G151" s="43"/>
      <c r="H151" s="44"/>
      <c r="I151" s="35">
        <f t="shared" si="10"/>
      </c>
      <c r="J151" s="31"/>
      <c r="K151" s="32"/>
      <c r="L151" s="36">
        <f t="shared" si="11"/>
      </c>
      <c r="M151" s="228">
        <f t="shared" si="12"/>
      </c>
      <c r="N151" s="174">
        <f t="shared" si="13"/>
      </c>
      <c r="O151" s="40"/>
      <c r="P151" s="41"/>
      <c r="Q151" s="41"/>
      <c r="R151" s="41"/>
      <c r="S151" s="41"/>
      <c r="T151" s="41"/>
      <c r="U151" s="42"/>
      <c r="V151" s="40"/>
      <c r="W151" s="32"/>
      <c r="X151" s="41"/>
      <c r="Y151" s="41"/>
      <c r="Z151" s="41"/>
      <c r="AA151" s="32"/>
      <c r="AB151" s="32"/>
      <c r="AC151" s="32"/>
      <c r="AD151" s="32"/>
      <c r="AE151" s="32"/>
      <c r="AF151" s="32"/>
    </row>
    <row r="152" spans="1:32" s="27" customFormat="1" ht="19.5" customHeight="1">
      <c r="A152" s="28">
        <v>145</v>
      </c>
      <c r="B152" s="29"/>
      <c r="C152" s="140"/>
      <c r="D152" s="30"/>
      <c r="E152" s="31"/>
      <c r="F152" s="32"/>
      <c r="G152" s="43"/>
      <c r="H152" s="44"/>
      <c r="I152" s="35">
        <f t="shared" si="10"/>
      </c>
      <c r="J152" s="31"/>
      <c r="K152" s="32"/>
      <c r="L152" s="36">
        <f t="shared" si="11"/>
      </c>
      <c r="M152" s="228">
        <f t="shared" si="12"/>
      </c>
      <c r="N152" s="174">
        <f t="shared" si="13"/>
      </c>
      <c r="O152" s="40"/>
      <c r="P152" s="41"/>
      <c r="Q152" s="41"/>
      <c r="R152" s="41"/>
      <c r="S152" s="41"/>
      <c r="T152" s="41"/>
      <c r="U152" s="42"/>
      <c r="V152" s="40"/>
      <c r="W152" s="32"/>
      <c r="X152" s="41"/>
      <c r="Y152" s="41"/>
      <c r="Z152" s="41"/>
      <c r="AA152" s="32"/>
      <c r="AB152" s="32"/>
      <c r="AC152" s="32"/>
      <c r="AD152" s="32"/>
      <c r="AE152" s="32"/>
      <c r="AF152" s="32"/>
    </row>
    <row r="153" spans="1:32" s="27" customFormat="1" ht="19.5" customHeight="1">
      <c r="A153" s="28">
        <v>146</v>
      </c>
      <c r="B153" s="29"/>
      <c r="C153" s="140"/>
      <c r="D153" s="30"/>
      <c r="E153" s="31"/>
      <c r="F153" s="32"/>
      <c r="G153" s="43"/>
      <c r="H153" s="44"/>
      <c r="I153" s="35">
        <f aca="true" t="shared" si="14" ref="I153:I216">IF(D153="","",I152+G153-H153)</f>
      </c>
      <c r="J153" s="31"/>
      <c r="K153" s="32"/>
      <c r="L153" s="36">
        <f aca="true" t="shared" si="15" ref="L153:L216">IF(D153="","",L152+J153-K153)</f>
      </c>
      <c r="M153" s="228">
        <f t="shared" si="12"/>
      </c>
      <c r="N153" s="174">
        <f t="shared" si="13"/>
      </c>
      <c r="O153" s="40"/>
      <c r="P153" s="41"/>
      <c r="Q153" s="41"/>
      <c r="R153" s="41"/>
      <c r="S153" s="41"/>
      <c r="T153" s="41"/>
      <c r="U153" s="42"/>
      <c r="V153" s="40"/>
      <c r="W153" s="32"/>
      <c r="X153" s="41"/>
      <c r="Y153" s="41"/>
      <c r="Z153" s="41"/>
      <c r="AA153" s="32"/>
      <c r="AB153" s="32"/>
      <c r="AC153" s="32"/>
      <c r="AD153" s="32"/>
      <c r="AE153" s="32"/>
      <c r="AF153" s="32"/>
    </row>
    <row r="154" spans="1:32" s="27" customFormat="1" ht="19.5" customHeight="1">
      <c r="A154" s="28">
        <v>147</v>
      </c>
      <c r="B154" s="29"/>
      <c r="C154" s="140"/>
      <c r="D154" s="30"/>
      <c r="E154" s="31"/>
      <c r="F154" s="32"/>
      <c r="G154" s="43"/>
      <c r="H154" s="44"/>
      <c r="I154" s="35">
        <f t="shared" si="14"/>
      </c>
      <c r="J154" s="31"/>
      <c r="K154" s="32"/>
      <c r="L154" s="36">
        <f t="shared" si="15"/>
      </c>
      <c r="M154" s="228">
        <f t="shared" si="12"/>
      </c>
      <c r="N154" s="174">
        <f t="shared" si="13"/>
      </c>
      <c r="O154" s="40"/>
      <c r="P154" s="41"/>
      <c r="Q154" s="41"/>
      <c r="R154" s="41"/>
      <c r="S154" s="41"/>
      <c r="T154" s="41"/>
      <c r="U154" s="42"/>
      <c r="V154" s="40"/>
      <c r="W154" s="32"/>
      <c r="X154" s="41"/>
      <c r="Y154" s="41"/>
      <c r="Z154" s="41"/>
      <c r="AA154" s="32"/>
      <c r="AB154" s="32"/>
      <c r="AC154" s="32"/>
      <c r="AD154" s="32"/>
      <c r="AE154" s="32"/>
      <c r="AF154" s="32"/>
    </row>
    <row r="155" spans="1:32" s="27" customFormat="1" ht="19.5" customHeight="1">
      <c r="A155" s="28">
        <v>148</v>
      </c>
      <c r="B155" s="29"/>
      <c r="C155" s="140"/>
      <c r="D155" s="30"/>
      <c r="E155" s="31"/>
      <c r="F155" s="32"/>
      <c r="G155" s="43"/>
      <c r="H155" s="44"/>
      <c r="I155" s="35">
        <f t="shared" si="14"/>
      </c>
      <c r="J155" s="31"/>
      <c r="K155" s="32"/>
      <c r="L155" s="36">
        <f t="shared" si="15"/>
      </c>
      <c r="M155" s="228">
        <f t="shared" si="12"/>
      </c>
      <c r="N155" s="174">
        <f t="shared" si="13"/>
      </c>
      <c r="O155" s="40"/>
      <c r="P155" s="41"/>
      <c r="Q155" s="41"/>
      <c r="R155" s="41"/>
      <c r="S155" s="41"/>
      <c r="T155" s="41"/>
      <c r="U155" s="42"/>
      <c r="V155" s="40"/>
      <c r="W155" s="32"/>
      <c r="X155" s="41"/>
      <c r="Y155" s="41"/>
      <c r="Z155" s="41"/>
      <c r="AA155" s="32"/>
      <c r="AB155" s="32"/>
      <c r="AC155" s="32"/>
      <c r="AD155" s="32"/>
      <c r="AE155" s="32"/>
      <c r="AF155" s="32"/>
    </row>
    <row r="156" spans="1:32" s="27" customFormat="1" ht="19.5" customHeight="1">
      <c r="A156" s="28">
        <v>149</v>
      </c>
      <c r="B156" s="29"/>
      <c r="C156" s="140"/>
      <c r="D156" s="30"/>
      <c r="E156" s="31"/>
      <c r="F156" s="32"/>
      <c r="G156" s="43"/>
      <c r="H156" s="44"/>
      <c r="I156" s="35">
        <f t="shared" si="14"/>
      </c>
      <c r="J156" s="31"/>
      <c r="K156" s="32"/>
      <c r="L156" s="36">
        <f t="shared" si="15"/>
      </c>
      <c r="M156" s="228">
        <f t="shared" si="12"/>
      </c>
      <c r="N156" s="174">
        <f t="shared" si="13"/>
      </c>
      <c r="O156" s="40"/>
      <c r="P156" s="41"/>
      <c r="Q156" s="41"/>
      <c r="R156" s="41"/>
      <c r="S156" s="41"/>
      <c r="T156" s="41"/>
      <c r="U156" s="42"/>
      <c r="V156" s="40"/>
      <c r="W156" s="32"/>
      <c r="X156" s="41"/>
      <c r="Y156" s="41"/>
      <c r="Z156" s="41"/>
      <c r="AA156" s="32"/>
      <c r="AB156" s="32"/>
      <c r="AC156" s="32"/>
      <c r="AD156" s="32"/>
      <c r="AE156" s="32"/>
      <c r="AF156" s="32"/>
    </row>
    <row r="157" spans="1:32" s="27" customFormat="1" ht="19.5" customHeight="1">
      <c r="A157" s="28">
        <v>150</v>
      </c>
      <c r="B157" s="29"/>
      <c r="C157" s="140"/>
      <c r="D157" s="30"/>
      <c r="E157" s="31"/>
      <c r="F157" s="32"/>
      <c r="G157" s="43"/>
      <c r="H157" s="44"/>
      <c r="I157" s="35">
        <f t="shared" si="14"/>
      </c>
      <c r="J157" s="31"/>
      <c r="K157" s="32"/>
      <c r="L157" s="36">
        <f t="shared" si="15"/>
      </c>
      <c r="M157" s="228">
        <f t="shared" si="12"/>
      </c>
      <c r="N157" s="174">
        <f t="shared" si="13"/>
      </c>
      <c r="O157" s="40"/>
      <c r="P157" s="41"/>
      <c r="Q157" s="41"/>
      <c r="R157" s="41"/>
      <c r="S157" s="41"/>
      <c r="T157" s="41"/>
      <c r="U157" s="42"/>
      <c r="V157" s="40"/>
      <c r="W157" s="32"/>
      <c r="X157" s="41"/>
      <c r="Y157" s="41"/>
      <c r="Z157" s="41"/>
      <c r="AA157" s="32"/>
      <c r="AB157" s="32"/>
      <c r="AC157" s="32"/>
      <c r="AD157" s="32"/>
      <c r="AE157" s="32"/>
      <c r="AF157" s="32"/>
    </row>
    <row r="158" spans="1:32" s="27" customFormat="1" ht="19.5" customHeight="1">
      <c r="A158" s="28">
        <v>151</v>
      </c>
      <c r="B158" s="29"/>
      <c r="C158" s="140"/>
      <c r="D158" s="30"/>
      <c r="E158" s="31"/>
      <c r="F158" s="32"/>
      <c r="G158" s="43"/>
      <c r="H158" s="44"/>
      <c r="I158" s="35">
        <f t="shared" si="14"/>
      </c>
      <c r="J158" s="31"/>
      <c r="K158" s="32"/>
      <c r="L158" s="36">
        <f t="shared" si="15"/>
      </c>
      <c r="M158" s="228">
        <f t="shared" si="12"/>
      </c>
      <c r="N158" s="174">
        <f t="shared" si="13"/>
      </c>
      <c r="O158" s="40"/>
      <c r="P158" s="41"/>
      <c r="Q158" s="41"/>
      <c r="R158" s="41"/>
      <c r="S158" s="41"/>
      <c r="T158" s="41"/>
      <c r="U158" s="42"/>
      <c r="V158" s="40"/>
      <c r="W158" s="32"/>
      <c r="X158" s="41"/>
      <c r="Y158" s="41"/>
      <c r="Z158" s="41"/>
      <c r="AA158" s="32"/>
      <c r="AB158" s="32"/>
      <c r="AC158" s="32"/>
      <c r="AD158" s="32"/>
      <c r="AE158" s="32"/>
      <c r="AF158" s="32"/>
    </row>
    <row r="159" spans="1:32" s="27" customFormat="1" ht="19.5" customHeight="1">
      <c r="A159" s="28">
        <v>152</v>
      </c>
      <c r="B159" s="29"/>
      <c r="C159" s="140"/>
      <c r="D159" s="30"/>
      <c r="E159" s="31"/>
      <c r="F159" s="32"/>
      <c r="G159" s="43"/>
      <c r="H159" s="44"/>
      <c r="I159" s="35">
        <f t="shared" si="14"/>
      </c>
      <c r="J159" s="31"/>
      <c r="K159" s="32"/>
      <c r="L159" s="36">
        <f t="shared" si="15"/>
      </c>
      <c r="M159" s="228">
        <f t="shared" si="12"/>
      </c>
      <c r="N159" s="174">
        <f t="shared" si="13"/>
      </c>
      <c r="O159" s="40"/>
      <c r="P159" s="41"/>
      <c r="Q159" s="41"/>
      <c r="R159" s="41"/>
      <c r="S159" s="41"/>
      <c r="T159" s="41"/>
      <c r="U159" s="42"/>
      <c r="V159" s="40"/>
      <c r="W159" s="32"/>
      <c r="X159" s="41"/>
      <c r="Y159" s="41"/>
      <c r="Z159" s="41"/>
      <c r="AA159" s="32"/>
      <c r="AB159" s="32"/>
      <c r="AC159" s="32"/>
      <c r="AD159" s="32"/>
      <c r="AE159" s="32"/>
      <c r="AF159" s="32"/>
    </row>
    <row r="160" spans="1:32" s="27" customFormat="1" ht="19.5" customHeight="1">
      <c r="A160" s="28">
        <v>153</v>
      </c>
      <c r="B160" s="29"/>
      <c r="C160" s="140"/>
      <c r="D160" s="30"/>
      <c r="E160" s="31"/>
      <c r="F160" s="32"/>
      <c r="G160" s="43"/>
      <c r="H160" s="44"/>
      <c r="I160" s="35">
        <f t="shared" si="14"/>
      </c>
      <c r="J160" s="31"/>
      <c r="K160" s="32"/>
      <c r="L160" s="36">
        <f t="shared" si="15"/>
      </c>
      <c r="M160" s="228">
        <f t="shared" si="12"/>
      </c>
      <c r="N160" s="174">
        <f t="shared" si="13"/>
      </c>
      <c r="O160" s="40"/>
      <c r="P160" s="41"/>
      <c r="Q160" s="41"/>
      <c r="R160" s="41"/>
      <c r="S160" s="41"/>
      <c r="T160" s="41"/>
      <c r="U160" s="42"/>
      <c r="V160" s="40"/>
      <c r="W160" s="32"/>
      <c r="X160" s="41"/>
      <c r="Y160" s="41"/>
      <c r="Z160" s="41"/>
      <c r="AA160" s="32"/>
      <c r="AB160" s="32"/>
      <c r="AC160" s="32"/>
      <c r="AD160" s="32"/>
      <c r="AE160" s="32"/>
      <c r="AF160" s="32"/>
    </row>
    <row r="161" spans="1:32" s="27" customFormat="1" ht="19.5" customHeight="1">
      <c r="A161" s="28">
        <v>154</v>
      </c>
      <c r="B161" s="29"/>
      <c r="C161" s="140"/>
      <c r="D161" s="30"/>
      <c r="E161" s="31"/>
      <c r="F161" s="32"/>
      <c r="G161" s="43"/>
      <c r="H161" s="44"/>
      <c r="I161" s="35">
        <f t="shared" si="14"/>
      </c>
      <c r="J161" s="31"/>
      <c r="K161" s="32"/>
      <c r="L161" s="36">
        <f t="shared" si="15"/>
      </c>
      <c r="M161" s="228">
        <f t="shared" si="12"/>
      </c>
      <c r="N161" s="174">
        <f t="shared" si="13"/>
      </c>
      <c r="O161" s="40"/>
      <c r="P161" s="41"/>
      <c r="Q161" s="41"/>
      <c r="R161" s="41"/>
      <c r="S161" s="41"/>
      <c r="T161" s="41"/>
      <c r="U161" s="42"/>
      <c r="V161" s="40"/>
      <c r="W161" s="32"/>
      <c r="X161" s="41"/>
      <c r="Y161" s="41"/>
      <c r="Z161" s="41"/>
      <c r="AA161" s="32"/>
      <c r="AB161" s="32"/>
      <c r="AC161" s="32"/>
      <c r="AD161" s="32"/>
      <c r="AE161" s="32"/>
      <c r="AF161" s="32"/>
    </row>
    <row r="162" spans="1:32" s="27" customFormat="1" ht="19.5" customHeight="1">
      <c r="A162" s="28">
        <v>155</v>
      </c>
      <c r="B162" s="29"/>
      <c r="C162" s="140"/>
      <c r="D162" s="30"/>
      <c r="E162" s="31"/>
      <c r="F162" s="32"/>
      <c r="G162" s="43"/>
      <c r="H162" s="44"/>
      <c r="I162" s="35">
        <f t="shared" si="14"/>
      </c>
      <c r="J162" s="31"/>
      <c r="K162" s="32"/>
      <c r="L162" s="36">
        <f t="shared" si="15"/>
      </c>
      <c r="M162" s="228">
        <f t="shared" si="12"/>
      </c>
      <c r="N162" s="174">
        <f t="shared" si="13"/>
      </c>
      <c r="O162" s="40"/>
      <c r="P162" s="41"/>
      <c r="Q162" s="41"/>
      <c r="R162" s="41"/>
      <c r="S162" s="41"/>
      <c r="T162" s="41"/>
      <c r="U162" s="42"/>
      <c r="V162" s="40"/>
      <c r="W162" s="32"/>
      <c r="X162" s="41"/>
      <c r="Y162" s="41"/>
      <c r="Z162" s="41"/>
      <c r="AA162" s="32"/>
      <c r="AB162" s="32"/>
      <c r="AC162" s="32"/>
      <c r="AD162" s="32"/>
      <c r="AE162" s="32"/>
      <c r="AF162" s="32"/>
    </row>
    <row r="163" spans="1:32" s="27" customFormat="1" ht="19.5" customHeight="1">
      <c r="A163" s="28">
        <v>156</v>
      </c>
      <c r="B163" s="29"/>
      <c r="C163" s="140"/>
      <c r="D163" s="30"/>
      <c r="E163" s="31"/>
      <c r="F163" s="32"/>
      <c r="G163" s="43"/>
      <c r="H163" s="44"/>
      <c r="I163" s="35">
        <f t="shared" si="14"/>
      </c>
      <c r="J163" s="31"/>
      <c r="K163" s="32"/>
      <c r="L163" s="36">
        <f t="shared" si="15"/>
      </c>
      <c r="M163" s="228">
        <f t="shared" si="12"/>
      </c>
      <c r="N163" s="174">
        <f t="shared" si="13"/>
      </c>
      <c r="O163" s="40"/>
      <c r="P163" s="41"/>
      <c r="Q163" s="41"/>
      <c r="R163" s="41"/>
      <c r="S163" s="41"/>
      <c r="T163" s="41"/>
      <c r="U163" s="42"/>
      <c r="V163" s="40"/>
      <c r="W163" s="32"/>
      <c r="X163" s="41"/>
      <c r="Y163" s="41"/>
      <c r="Z163" s="41"/>
      <c r="AA163" s="32"/>
      <c r="AB163" s="32"/>
      <c r="AC163" s="32"/>
      <c r="AD163" s="32"/>
      <c r="AE163" s="32"/>
      <c r="AF163" s="32"/>
    </row>
    <row r="164" spans="1:32" s="27" customFormat="1" ht="19.5" customHeight="1">
      <c r="A164" s="28">
        <v>157</v>
      </c>
      <c r="B164" s="29"/>
      <c r="C164" s="140"/>
      <c r="D164" s="30"/>
      <c r="E164" s="31"/>
      <c r="F164" s="32"/>
      <c r="G164" s="43"/>
      <c r="H164" s="44"/>
      <c r="I164" s="35">
        <f t="shared" si="14"/>
      </c>
      <c r="J164" s="31"/>
      <c r="K164" s="32"/>
      <c r="L164" s="36">
        <f t="shared" si="15"/>
      </c>
      <c r="M164" s="228">
        <f t="shared" si="12"/>
      </c>
      <c r="N164" s="174">
        <f t="shared" si="13"/>
      </c>
      <c r="O164" s="40"/>
      <c r="P164" s="41"/>
      <c r="Q164" s="41"/>
      <c r="R164" s="41"/>
      <c r="S164" s="41"/>
      <c r="T164" s="41"/>
      <c r="U164" s="42"/>
      <c r="V164" s="40"/>
      <c r="W164" s="32"/>
      <c r="X164" s="41"/>
      <c r="Y164" s="41"/>
      <c r="Z164" s="41"/>
      <c r="AA164" s="32"/>
      <c r="AB164" s="32"/>
      <c r="AC164" s="32"/>
      <c r="AD164" s="32"/>
      <c r="AE164" s="32"/>
      <c r="AF164" s="32"/>
    </row>
    <row r="165" spans="1:32" s="27" customFormat="1" ht="19.5" customHeight="1">
      <c r="A165" s="28">
        <v>158</v>
      </c>
      <c r="B165" s="29"/>
      <c r="C165" s="140"/>
      <c r="D165" s="30"/>
      <c r="E165" s="31"/>
      <c r="F165" s="32"/>
      <c r="G165" s="43"/>
      <c r="H165" s="44"/>
      <c r="I165" s="35">
        <f t="shared" si="14"/>
      </c>
      <c r="J165" s="31"/>
      <c r="K165" s="32"/>
      <c r="L165" s="36">
        <f t="shared" si="15"/>
      </c>
      <c r="M165" s="228">
        <f t="shared" si="12"/>
      </c>
      <c r="N165" s="174">
        <f t="shared" si="13"/>
      </c>
      <c r="O165" s="40"/>
      <c r="P165" s="41"/>
      <c r="Q165" s="41"/>
      <c r="R165" s="41"/>
      <c r="S165" s="41"/>
      <c r="T165" s="41"/>
      <c r="U165" s="42"/>
      <c r="V165" s="40"/>
      <c r="W165" s="32"/>
      <c r="X165" s="41"/>
      <c r="Y165" s="41"/>
      <c r="Z165" s="41"/>
      <c r="AA165" s="32"/>
      <c r="AB165" s="32"/>
      <c r="AC165" s="32"/>
      <c r="AD165" s="32"/>
      <c r="AE165" s="32"/>
      <c r="AF165" s="32"/>
    </row>
    <row r="166" spans="1:32" s="27" customFormat="1" ht="19.5" customHeight="1">
      <c r="A166" s="28">
        <v>159</v>
      </c>
      <c r="B166" s="29"/>
      <c r="C166" s="140"/>
      <c r="D166" s="30"/>
      <c r="E166" s="31"/>
      <c r="F166" s="32"/>
      <c r="G166" s="43"/>
      <c r="H166" s="44"/>
      <c r="I166" s="35">
        <f t="shared" si="14"/>
      </c>
      <c r="J166" s="31"/>
      <c r="K166" s="32"/>
      <c r="L166" s="36">
        <f t="shared" si="15"/>
      </c>
      <c r="M166" s="228">
        <f t="shared" si="12"/>
      </c>
      <c r="N166" s="174">
        <f t="shared" si="13"/>
      </c>
      <c r="O166" s="40"/>
      <c r="P166" s="41"/>
      <c r="Q166" s="41"/>
      <c r="R166" s="41"/>
      <c r="S166" s="41"/>
      <c r="T166" s="41"/>
      <c r="U166" s="42"/>
      <c r="V166" s="40"/>
      <c r="W166" s="32"/>
      <c r="X166" s="41"/>
      <c r="Y166" s="41"/>
      <c r="Z166" s="41"/>
      <c r="AA166" s="32"/>
      <c r="AB166" s="32"/>
      <c r="AC166" s="32"/>
      <c r="AD166" s="32"/>
      <c r="AE166" s="32"/>
      <c r="AF166" s="32"/>
    </row>
    <row r="167" spans="1:32" s="27" customFormat="1" ht="19.5" customHeight="1">
      <c r="A167" s="28">
        <v>160</v>
      </c>
      <c r="B167" s="29"/>
      <c r="C167" s="140"/>
      <c r="D167" s="30"/>
      <c r="E167" s="31"/>
      <c r="F167" s="32"/>
      <c r="G167" s="43"/>
      <c r="H167" s="44"/>
      <c r="I167" s="35">
        <f t="shared" si="14"/>
      </c>
      <c r="J167" s="31"/>
      <c r="K167" s="32"/>
      <c r="L167" s="36">
        <f t="shared" si="15"/>
      </c>
      <c r="M167" s="228">
        <f t="shared" si="12"/>
      </c>
      <c r="N167" s="174">
        <f t="shared" si="13"/>
      </c>
      <c r="O167" s="40"/>
      <c r="P167" s="41"/>
      <c r="Q167" s="41"/>
      <c r="R167" s="41"/>
      <c r="S167" s="41"/>
      <c r="T167" s="41"/>
      <c r="U167" s="42"/>
      <c r="V167" s="40"/>
      <c r="W167" s="32"/>
      <c r="X167" s="41"/>
      <c r="Y167" s="41"/>
      <c r="Z167" s="41"/>
      <c r="AA167" s="32"/>
      <c r="AB167" s="32"/>
      <c r="AC167" s="32"/>
      <c r="AD167" s="32"/>
      <c r="AE167" s="32"/>
      <c r="AF167" s="32"/>
    </row>
    <row r="168" spans="1:32" s="27" customFormat="1" ht="19.5" customHeight="1">
      <c r="A168" s="28">
        <v>161</v>
      </c>
      <c r="B168" s="29"/>
      <c r="C168" s="140"/>
      <c r="D168" s="30"/>
      <c r="E168" s="31"/>
      <c r="F168" s="32"/>
      <c r="G168" s="43"/>
      <c r="H168" s="44"/>
      <c r="I168" s="35">
        <f t="shared" si="14"/>
      </c>
      <c r="J168" s="31"/>
      <c r="K168" s="32"/>
      <c r="L168" s="36">
        <f t="shared" si="15"/>
      </c>
      <c r="M168" s="228">
        <f t="shared" si="12"/>
      </c>
      <c r="N168" s="174">
        <f t="shared" si="13"/>
      </c>
      <c r="O168" s="40"/>
      <c r="P168" s="41"/>
      <c r="Q168" s="41"/>
      <c r="R168" s="41"/>
      <c r="S168" s="41"/>
      <c r="T168" s="41"/>
      <c r="U168" s="42"/>
      <c r="V168" s="40"/>
      <c r="W168" s="32"/>
      <c r="X168" s="41"/>
      <c r="Y168" s="41"/>
      <c r="Z168" s="41"/>
      <c r="AA168" s="32"/>
      <c r="AB168" s="32"/>
      <c r="AC168" s="32"/>
      <c r="AD168" s="32"/>
      <c r="AE168" s="32"/>
      <c r="AF168" s="32"/>
    </row>
    <row r="169" spans="1:32" s="27" customFormat="1" ht="19.5" customHeight="1">
      <c r="A169" s="28">
        <v>162</v>
      </c>
      <c r="B169" s="29"/>
      <c r="C169" s="140"/>
      <c r="D169" s="30"/>
      <c r="E169" s="31"/>
      <c r="F169" s="32"/>
      <c r="G169" s="43"/>
      <c r="H169" s="44"/>
      <c r="I169" s="35">
        <f t="shared" si="14"/>
      </c>
      <c r="J169" s="31"/>
      <c r="K169" s="32"/>
      <c r="L169" s="36">
        <f t="shared" si="15"/>
      </c>
      <c r="M169" s="228">
        <f t="shared" si="12"/>
      </c>
      <c r="N169" s="174">
        <f t="shared" si="13"/>
      </c>
      <c r="O169" s="40"/>
      <c r="P169" s="41"/>
      <c r="Q169" s="41"/>
      <c r="R169" s="41"/>
      <c r="S169" s="41"/>
      <c r="T169" s="41"/>
      <c r="U169" s="42"/>
      <c r="V169" s="40"/>
      <c r="W169" s="32"/>
      <c r="X169" s="41"/>
      <c r="Y169" s="41"/>
      <c r="Z169" s="41"/>
      <c r="AA169" s="32"/>
      <c r="AB169" s="32"/>
      <c r="AC169" s="32"/>
      <c r="AD169" s="32"/>
      <c r="AE169" s="32"/>
      <c r="AF169" s="32"/>
    </row>
    <row r="170" spans="1:32" s="27" customFormat="1" ht="19.5" customHeight="1">
      <c r="A170" s="28">
        <v>163</v>
      </c>
      <c r="B170" s="29"/>
      <c r="C170" s="140"/>
      <c r="D170" s="30"/>
      <c r="E170" s="31"/>
      <c r="F170" s="32"/>
      <c r="G170" s="43"/>
      <c r="H170" s="44"/>
      <c r="I170" s="35">
        <f t="shared" si="14"/>
      </c>
      <c r="J170" s="31"/>
      <c r="K170" s="32"/>
      <c r="L170" s="36">
        <f t="shared" si="15"/>
      </c>
      <c r="M170" s="228">
        <f t="shared" si="12"/>
      </c>
      <c r="N170" s="174">
        <f t="shared" si="13"/>
      </c>
      <c r="O170" s="40"/>
      <c r="P170" s="41"/>
      <c r="Q170" s="41"/>
      <c r="R170" s="41"/>
      <c r="S170" s="41"/>
      <c r="T170" s="41"/>
      <c r="U170" s="42"/>
      <c r="V170" s="40"/>
      <c r="W170" s="32"/>
      <c r="X170" s="41"/>
      <c r="Y170" s="41"/>
      <c r="Z170" s="41"/>
      <c r="AA170" s="32"/>
      <c r="AB170" s="32"/>
      <c r="AC170" s="32"/>
      <c r="AD170" s="32"/>
      <c r="AE170" s="32"/>
      <c r="AF170" s="32"/>
    </row>
    <row r="171" spans="1:32" s="27" customFormat="1" ht="19.5" customHeight="1">
      <c r="A171" s="28">
        <v>164</v>
      </c>
      <c r="B171" s="29"/>
      <c r="C171" s="140"/>
      <c r="D171" s="30"/>
      <c r="E171" s="31"/>
      <c r="F171" s="32"/>
      <c r="G171" s="43"/>
      <c r="H171" s="44"/>
      <c r="I171" s="35">
        <f t="shared" si="14"/>
      </c>
      <c r="J171" s="31"/>
      <c r="K171" s="32"/>
      <c r="L171" s="36">
        <f t="shared" si="15"/>
      </c>
      <c r="M171" s="228">
        <f t="shared" si="12"/>
      </c>
      <c r="N171" s="174">
        <f t="shared" si="13"/>
      </c>
      <c r="O171" s="40"/>
      <c r="P171" s="41"/>
      <c r="Q171" s="41"/>
      <c r="R171" s="41"/>
      <c r="S171" s="41"/>
      <c r="T171" s="41"/>
      <c r="U171" s="42"/>
      <c r="V171" s="40"/>
      <c r="W171" s="32"/>
      <c r="X171" s="41"/>
      <c r="Y171" s="41"/>
      <c r="Z171" s="41"/>
      <c r="AA171" s="32"/>
      <c r="AB171" s="32"/>
      <c r="AC171" s="32"/>
      <c r="AD171" s="32"/>
      <c r="AE171" s="32"/>
      <c r="AF171" s="32"/>
    </row>
    <row r="172" spans="1:32" s="27" customFormat="1" ht="19.5" customHeight="1">
      <c r="A172" s="28">
        <v>165</v>
      </c>
      <c r="B172" s="29"/>
      <c r="C172" s="140"/>
      <c r="D172" s="30"/>
      <c r="E172" s="31"/>
      <c r="F172" s="32"/>
      <c r="G172" s="43"/>
      <c r="H172" s="44"/>
      <c r="I172" s="35">
        <f t="shared" si="14"/>
      </c>
      <c r="J172" s="31"/>
      <c r="K172" s="32"/>
      <c r="L172" s="36">
        <f t="shared" si="15"/>
      </c>
      <c r="M172" s="228">
        <f t="shared" si="12"/>
      </c>
      <c r="N172" s="174">
        <f t="shared" si="13"/>
      </c>
      <c r="O172" s="40"/>
      <c r="P172" s="41"/>
      <c r="Q172" s="41"/>
      <c r="R172" s="41"/>
      <c r="S172" s="41"/>
      <c r="T172" s="41"/>
      <c r="U172" s="42"/>
      <c r="V172" s="40"/>
      <c r="W172" s="32"/>
      <c r="X172" s="41"/>
      <c r="Y172" s="41"/>
      <c r="Z172" s="41"/>
      <c r="AA172" s="32"/>
      <c r="AB172" s="32"/>
      <c r="AC172" s="32"/>
      <c r="AD172" s="32"/>
      <c r="AE172" s="32"/>
      <c r="AF172" s="32"/>
    </row>
    <row r="173" spans="1:32" s="27" customFormat="1" ht="19.5" customHeight="1">
      <c r="A173" s="28">
        <v>166</v>
      </c>
      <c r="B173" s="29"/>
      <c r="C173" s="140"/>
      <c r="D173" s="30"/>
      <c r="E173" s="31"/>
      <c r="F173" s="32"/>
      <c r="G173" s="43"/>
      <c r="H173" s="44"/>
      <c r="I173" s="35">
        <f t="shared" si="14"/>
      </c>
      <c r="J173" s="31"/>
      <c r="K173" s="32"/>
      <c r="L173" s="36">
        <f t="shared" si="15"/>
      </c>
      <c r="M173" s="228">
        <f t="shared" si="12"/>
      </c>
      <c r="N173" s="174">
        <f t="shared" si="13"/>
      </c>
      <c r="O173" s="40"/>
      <c r="P173" s="41"/>
      <c r="Q173" s="41"/>
      <c r="R173" s="41"/>
      <c r="S173" s="41"/>
      <c r="T173" s="41"/>
      <c r="U173" s="42"/>
      <c r="V173" s="40"/>
      <c r="W173" s="32"/>
      <c r="X173" s="41"/>
      <c r="Y173" s="41"/>
      <c r="Z173" s="41"/>
      <c r="AA173" s="32"/>
      <c r="AB173" s="32"/>
      <c r="AC173" s="32"/>
      <c r="AD173" s="32"/>
      <c r="AE173" s="32"/>
      <c r="AF173" s="32"/>
    </row>
    <row r="174" spans="1:32" s="27" customFormat="1" ht="19.5" customHeight="1">
      <c r="A174" s="28">
        <v>167</v>
      </c>
      <c r="B174" s="29"/>
      <c r="C174" s="140"/>
      <c r="D174" s="30"/>
      <c r="E174" s="31"/>
      <c r="F174" s="32"/>
      <c r="G174" s="43"/>
      <c r="H174" s="44"/>
      <c r="I174" s="35">
        <f t="shared" si="14"/>
      </c>
      <c r="J174" s="31"/>
      <c r="K174" s="32"/>
      <c r="L174" s="36">
        <f t="shared" si="15"/>
      </c>
      <c r="M174" s="228">
        <f t="shared" si="12"/>
      </c>
      <c r="N174" s="174">
        <f t="shared" si="13"/>
      </c>
      <c r="O174" s="40"/>
      <c r="P174" s="41"/>
      <c r="Q174" s="41"/>
      <c r="R174" s="41"/>
      <c r="S174" s="41"/>
      <c r="T174" s="41"/>
      <c r="U174" s="42"/>
      <c r="V174" s="40"/>
      <c r="W174" s="32"/>
      <c r="X174" s="41"/>
      <c r="Y174" s="41"/>
      <c r="Z174" s="41"/>
      <c r="AA174" s="32"/>
      <c r="AB174" s="32"/>
      <c r="AC174" s="32"/>
      <c r="AD174" s="32"/>
      <c r="AE174" s="32"/>
      <c r="AF174" s="32"/>
    </row>
    <row r="175" spans="1:32" s="27" customFormat="1" ht="19.5" customHeight="1">
      <c r="A175" s="28">
        <v>168</v>
      </c>
      <c r="B175" s="29"/>
      <c r="C175" s="140"/>
      <c r="D175" s="30"/>
      <c r="E175" s="31"/>
      <c r="F175" s="32"/>
      <c r="G175" s="43"/>
      <c r="H175" s="44"/>
      <c r="I175" s="35">
        <f t="shared" si="14"/>
      </c>
      <c r="J175" s="31"/>
      <c r="K175" s="32"/>
      <c r="L175" s="36">
        <f t="shared" si="15"/>
      </c>
      <c r="M175" s="228">
        <f t="shared" si="12"/>
      </c>
      <c r="N175" s="174">
        <f t="shared" si="13"/>
      </c>
      <c r="O175" s="40"/>
      <c r="P175" s="41"/>
      <c r="Q175" s="41"/>
      <c r="R175" s="41"/>
      <c r="S175" s="41"/>
      <c r="T175" s="41"/>
      <c r="U175" s="42"/>
      <c r="V175" s="40"/>
      <c r="W175" s="32"/>
      <c r="X175" s="41"/>
      <c r="Y175" s="41"/>
      <c r="Z175" s="41"/>
      <c r="AA175" s="32"/>
      <c r="AB175" s="32"/>
      <c r="AC175" s="32"/>
      <c r="AD175" s="32"/>
      <c r="AE175" s="32"/>
      <c r="AF175" s="32"/>
    </row>
    <row r="176" spans="1:32" s="27" customFormat="1" ht="19.5" customHeight="1">
      <c r="A176" s="28">
        <v>169</v>
      </c>
      <c r="B176" s="29"/>
      <c r="C176" s="140"/>
      <c r="D176" s="30"/>
      <c r="E176" s="31"/>
      <c r="F176" s="32"/>
      <c r="G176" s="43"/>
      <c r="H176" s="44"/>
      <c r="I176" s="35">
        <f t="shared" si="14"/>
      </c>
      <c r="J176" s="31"/>
      <c r="K176" s="32"/>
      <c r="L176" s="36">
        <f t="shared" si="15"/>
      </c>
      <c r="M176" s="228">
        <f t="shared" si="12"/>
      </c>
      <c r="N176" s="174">
        <f t="shared" si="13"/>
      </c>
      <c r="O176" s="40"/>
      <c r="P176" s="41"/>
      <c r="Q176" s="41"/>
      <c r="R176" s="41"/>
      <c r="S176" s="41"/>
      <c r="T176" s="41"/>
      <c r="U176" s="42"/>
      <c r="V176" s="40"/>
      <c r="W176" s="32"/>
      <c r="X176" s="41"/>
      <c r="Y176" s="41"/>
      <c r="Z176" s="41"/>
      <c r="AA176" s="32"/>
      <c r="AB176" s="32"/>
      <c r="AC176" s="32"/>
      <c r="AD176" s="32"/>
      <c r="AE176" s="32"/>
      <c r="AF176" s="32"/>
    </row>
    <row r="177" spans="1:32" s="27" customFormat="1" ht="19.5" customHeight="1">
      <c r="A177" s="28">
        <v>170</v>
      </c>
      <c r="B177" s="29"/>
      <c r="C177" s="140"/>
      <c r="D177" s="30"/>
      <c r="E177" s="31"/>
      <c r="F177" s="32"/>
      <c r="G177" s="43"/>
      <c r="H177" s="44"/>
      <c r="I177" s="35">
        <f t="shared" si="14"/>
      </c>
      <c r="J177" s="31"/>
      <c r="K177" s="32"/>
      <c r="L177" s="36">
        <f t="shared" si="15"/>
      </c>
      <c r="M177" s="228">
        <f t="shared" si="12"/>
      </c>
      <c r="N177" s="174">
        <f t="shared" si="13"/>
      </c>
      <c r="O177" s="40"/>
      <c r="P177" s="41"/>
      <c r="Q177" s="41"/>
      <c r="R177" s="41"/>
      <c r="S177" s="41"/>
      <c r="T177" s="41"/>
      <c r="U177" s="42"/>
      <c r="V177" s="40"/>
      <c r="W177" s="32"/>
      <c r="X177" s="41"/>
      <c r="Y177" s="41"/>
      <c r="Z177" s="41"/>
      <c r="AA177" s="32"/>
      <c r="AB177" s="32"/>
      <c r="AC177" s="32"/>
      <c r="AD177" s="32"/>
      <c r="AE177" s="32"/>
      <c r="AF177" s="32"/>
    </row>
    <row r="178" spans="1:32" s="27" customFormat="1" ht="19.5" customHeight="1">
      <c r="A178" s="28">
        <v>171</v>
      </c>
      <c r="B178" s="29"/>
      <c r="C178" s="140"/>
      <c r="D178" s="30"/>
      <c r="E178" s="31"/>
      <c r="F178" s="32"/>
      <c r="G178" s="43"/>
      <c r="H178" s="44"/>
      <c r="I178" s="35">
        <f t="shared" si="14"/>
      </c>
      <c r="J178" s="31"/>
      <c r="K178" s="32"/>
      <c r="L178" s="36">
        <f t="shared" si="15"/>
      </c>
      <c r="M178" s="228">
        <f t="shared" si="12"/>
      </c>
      <c r="N178" s="174">
        <f t="shared" si="13"/>
      </c>
      <c r="O178" s="40"/>
      <c r="P178" s="41"/>
      <c r="Q178" s="41"/>
      <c r="R178" s="41"/>
      <c r="S178" s="41"/>
      <c r="T178" s="41"/>
      <c r="U178" s="42"/>
      <c r="V178" s="40"/>
      <c r="W178" s="32"/>
      <c r="X178" s="41"/>
      <c r="Y178" s="41"/>
      <c r="Z178" s="41"/>
      <c r="AA178" s="32"/>
      <c r="AB178" s="32"/>
      <c r="AC178" s="32"/>
      <c r="AD178" s="32"/>
      <c r="AE178" s="32"/>
      <c r="AF178" s="32"/>
    </row>
    <row r="179" spans="1:32" s="27" customFormat="1" ht="19.5" customHeight="1">
      <c r="A179" s="28">
        <v>172</v>
      </c>
      <c r="B179" s="29"/>
      <c r="C179" s="140"/>
      <c r="D179" s="30"/>
      <c r="E179" s="31"/>
      <c r="F179" s="32"/>
      <c r="G179" s="43"/>
      <c r="H179" s="44"/>
      <c r="I179" s="35">
        <f t="shared" si="14"/>
      </c>
      <c r="J179" s="31"/>
      <c r="K179" s="32"/>
      <c r="L179" s="36">
        <f t="shared" si="15"/>
      </c>
      <c r="M179" s="228">
        <f t="shared" si="12"/>
      </c>
      <c r="N179" s="174">
        <f t="shared" si="13"/>
      </c>
      <c r="O179" s="40"/>
      <c r="P179" s="41"/>
      <c r="Q179" s="41"/>
      <c r="R179" s="41"/>
      <c r="S179" s="41"/>
      <c r="T179" s="41"/>
      <c r="U179" s="42"/>
      <c r="V179" s="40"/>
      <c r="W179" s="32"/>
      <c r="X179" s="41"/>
      <c r="Y179" s="41"/>
      <c r="Z179" s="41"/>
      <c r="AA179" s="32"/>
      <c r="AB179" s="32"/>
      <c r="AC179" s="32"/>
      <c r="AD179" s="32"/>
      <c r="AE179" s="32"/>
      <c r="AF179" s="32"/>
    </row>
    <row r="180" spans="1:32" s="27" customFormat="1" ht="19.5" customHeight="1">
      <c r="A180" s="28">
        <v>173</v>
      </c>
      <c r="B180" s="29"/>
      <c r="C180" s="140"/>
      <c r="D180" s="30"/>
      <c r="E180" s="31"/>
      <c r="F180" s="32"/>
      <c r="G180" s="43"/>
      <c r="H180" s="44"/>
      <c r="I180" s="35">
        <f t="shared" si="14"/>
      </c>
      <c r="J180" s="31"/>
      <c r="K180" s="32"/>
      <c r="L180" s="36">
        <f t="shared" si="15"/>
      </c>
      <c r="M180" s="228">
        <f t="shared" si="12"/>
      </c>
      <c r="N180" s="174">
        <f t="shared" si="13"/>
      </c>
      <c r="O180" s="40"/>
      <c r="P180" s="41"/>
      <c r="Q180" s="41"/>
      <c r="R180" s="41"/>
      <c r="S180" s="41"/>
      <c r="T180" s="41"/>
      <c r="U180" s="42"/>
      <c r="V180" s="40"/>
      <c r="W180" s="32"/>
      <c r="X180" s="41"/>
      <c r="Y180" s="41"/>
      <c r="Z180" s="41"/>
      <c r="AA180" s="32"/>
      <c r="AB180" s="32"/>
      <c r="AC180" s="32"/>
      <c r="AD180" s="32"/>
      <c r="AE180" s="32"/>
      <c r="AF180" s="32"/>
    </row>
    <row r="181" spans="1:32" s="27" customFormat="1" ht="19.5" customHeight="1">
      <c r="A181" s="28">
        <v>174</v>
      </c>
      <c r="B181" s="29"/>
      <c r="C181" s="140"/>
      <c r="D181" s="30"/>
      <c r="E181" s="31"/>
      <c r="F181" s="32"/>
      <c r="G181" s="43"/>
      <c r="H181" s="44"/>
      <c r="I181" s="35">
        <f t="shared" si="14"/>
      </c>
      <c r="J181" s="31"/>
      <c r="K181" s="32"/>
      <c r="L181" s="36">
        <f t="shared" si="15"/>
      </c>
      <c r="M181" s="228">
        <f t="shared" si="12"/>
      </c>
      <c r="N181" s="174">
        <f t="shared" si="13"/>
      </c>
      <c r="O181" s="40"/>
      <c r="P181" s="41"/>
      <c r="Q181" s="41"/>
      <c r="R181" s="41"/>
      <c r="S181" s="41"/>
      <c r="T181" s="41"/>
      <c r="U181" s="42"/>
      <c r="V181" s="40"/>
      <c r="W181" s="32"/>
      <c r="X181" s="41"/>
      <c r="Y181" s="41"/>
      <c r="Z181" s="41"/>
      <c r="AA181" s="32"/>
      <c r="AB181" s="32"/>
      <c r="AC181" s="32"/>
      <c r="AD181" s="32"/>
      <c r="AE181" s="32"/>
      <c r="AF181" s="32"/>
    </row>
    <row r="182" spans="1:32" s="27" customFormat="1" ht="19.5" customHeight="1">
      <c r="A182" s="28">
        <v>175</v>
      </c>
      <c r="B182" s="29"/>
      <c r="C182" s="140"/>
      <c r="D182" s="30"/>
      <c r="E182" s="31"/>
      <c r="F182" s="32"/>
      <c r="G182" s="43"/>
      <c r="H182" s="44"/>
      <c r="I182" s="35">
        <f t="shared" si="14"/>
      </c>
      <c r="J182" s="31"/>
      <c r="K182" s="32"/>
      <c r="L182" s="36">
        <f t="shared" si="15"/>
      </c>
      <c r="M182" s="228">
        <f t="shared" si="12"/>
      </c>
      <c r="N182" s="174">
        <f t="shared" si="13"/>
      </c>
      <c r="O182" s="40"/>
      <c r="P182" s="41"/>
      <c r="Q182" s="41"/>
      <c r="R182" s="41"/>
      <c r="S182" s="41"/>
      <c r="T182" s="41"/>
      <c r="U182" s="42"/>
      <c r="V182" s="40"/>
      <c r="W182" s="32"/>
      <c r="X182" s="41"/>
      <c r="Y182" s="41"/>
      <c r="Z182" s="41"/>
      <c r="AA182" s="32"/>
      <c r="AB182" s="32"/>
      <c r="AC182" s="32"/>
      <c r="AD182" s="32"/>
      <c r="AE182" s="32"/>
      <c r="AF182" s="32"/>
    </row>
    <row r="183" spans="1:32" s="27" customFormat="1" ht="19.5" customHeight="1">
      <c r="A183" s="28">
        <v>176</v>
      </c>
      <c r="B183" s="29"/>
      <c r="C183" s="140"/>
      <c r="D183" s="30"/>
      <c r="E183" s="31"/>
      <c r="F183" s="32"/>
      <c r="G183" s="43"/>
      <c r="H183" s="44"/>
      <c r="I183" s="35">
        <f t="shared" si="14"/>
      </c>
      <c r="J183" s="31"/>
      <c r="K183" s="32"/>
      <c r="L183" s="36">
        <f t="shared" si="15"/>
      </c>
      <c r="M183" s="228">
        <f t="shared" si="12"/>
      </c>
      <c r="N183" s="174">
        <f t="shared" si="13"/>
      </c>
      <c r="O183" s="40"/>
      <c r="P183" s="41"/>
      <c r="Q183" s="41"/>
      <c r="R183" s="41"/>
      <c r="S183" s="41"/>
      <c r="T183" s="41"/>
      <c r="U183" s="42"/>
      <c r="V183" s="40"/>
      <c r="W183" s="32"/>
      <c r="X183" s="41"/>
      <c r="Y183" s="41"/>
      <c r="Z183" s="41"/>
      <c r="AA183" s="32"/>
      <c r="AB183" s="32"/>
      <c r="AC183" s="32"/>
      <c r="AD183" s="32"/>
      <c r="AE183" s="32"/>
      <c r="AF183" s="32"/>
    </row>
    <row r="184" spans="1:32" s="27" customFormat="1" ht="19.5" customHeight="1">
      <c r="A184" s="28">
        <v>177</v>
      </c>
      <c r="B184" s="29"/>
      <c r="C184" s="140"/>
      <c r="D184" s="30"/>
      <c r="E184" s="31"/>
      <c r="F184" s="32"/>
      <c r="G184" s="43"/>
      <c r="H184" s="44"/>
      <c r="I184" s="35">
        <f t="shared" si="14"/>
      </c>
      <c r="J184" s="31"/>
      <c r="K184" s="32"/>
      <c r="L184" s="36">
        <f t="shared" si="15"/>
      </c>
      <c r="M184" s="228">
        <f t="shared" si="12"/>
      </c>
      <c r="N184" s="174">
        <f t="shared" si="13"/>
      </c>
      <c r="O184" s="40"/>
      <c r="P184" s="41"/>
      <c r="Q184" s="41"/>
      <c r="R184" s="41"/>
      <c r="S184" s="41"/>
      <c r="T184" s="41"/>
      <c r="U184" s="42"/>
      <c r="V184" s="40"/>
      <c r="W184" s="32"/>
      <c r="X184" s="41"/>
      <c r="Y184" s="41"/>
      <c r="Z184" s="41"/>
      <c r="AA184" s="32"/>
      <c r="AB184" s="32"/>
      <c r="AC184" s="32"/>
      <c r="AD184" s="32"/>
      <c r="AE184" s="32"/>
      <c r="AF184" s="32"/>
    </row>
    <row r="185" spans="1:32" s="27" customFormat="1" ht="19.5" customHeight="1">
      <c r="A185" s="28">
        <v>178</v>
      </c>
      <c r="B185" s="29"/>
      <c r="C185" s="140"/>
      <c r="D185" s="30"/>
      <c r="E185" s="31"/>
      <c r="F185" s="32"/>
      <c r="G185" s="43"/>
      <c r="H185" s="44"/>
      <c r="I185" s="35">
        <f t="shared" si="14"/>
      </c>
      <c r="J185" s="31"/>
      <c r="K185" s="32"/>
      <c r="L185" s="36">
        <f t="shared" si="15"/>
      </c>
      <c r="M185" s="228">
        <f t="shared" si="12"/>
      </c>
      <c r="N185" s="174">
        <f t="shared" si="13"/>
      </c>
      <c r="O185" s="40"/>
      <c r="P185" s="41"/>
      <c r="Q185" s="41"/>
      <c r="R185" s="41"/>
      <c r="S185" s="41"/>
      <c r="T185" s="41"/>
      <c r="U185" s="42"/>
      <c r="V185" s="40"/>
      <c r="W185" s="32"/>
      <c r="X185" s="41"/>
      <c r="Y185" s="41"/>
      <c r="Z185" s="41"/>
      <c r="AA185" s="32"/>
      <c r="AB185" s="32"/>
      <c r="AC185" s="32"/>
      <c r="AD185" s="32"/>
      <c r="AE185" s="32"/>
      <c r="AF185" s="32"/>
    </row>
    <row r="186" spans="1:32" s="27" customFormat="1" ht="19.5" customHeight="1">
      <c r="A186" s="28">
        <v>179</v>
      </c>
      <c r="B186" s="29"/>
      <c r="C186" s="140"/>
      <c r="D186" s="30"/>
      <c r="E186" s="31"/>
      <c r="F186" s="32"/>
      <c r="G186" s="43"/>
      <c r="H186" s="44"/>
      <c r="I186" s="35">
        <f t="shared" si="14"/>
      </c>
      <c r="J186" s="31"/>
      <c r="K186" s="32"/>
      <c r="L186" s="36">
        <f t="shared" si="15"/>
      </c>
      <c r="M186" s="228">
        <f t="shared" si="12"/>
      </c>
      <c r="N186" s="174">
        <f t="shared" si="13"/>
      </c>
      <c r="O186" s="40"/>
      <c r="P186" s="41"/>
      <c r="Q186" s="41"/>
      <c r="R186" s="41"/>
      <c r="S186" s="41"/>
      <c r="T186" s="41"/>
      <c r="U186" s="42"/>
      <c r="V186" s="40"/>
      <c r="W186" s="32"/>
      <c r="X186" s="41"/>
      <c r="Y186" s="41"/>
      <c r="Z186" s="41"/>
      <c r="AA186" s="32"/>
      <c r="AB186" s="32"/>
      <c r="AC186" s="32"/>
      <c r="AD186" s="32"/>
      <c r="AE186" s="32"/>
      <c r="AF186" s="32"/>
    </row>
    <row r="187" spans="1:32" s="27" customFormat="1" ht="19.5" customHeight="1">
      <c r="A187" s="28">
        <v>180</v>
      </c>
      <c r="B187" s="29"/>
      <c r="C187" s="140"/>
      <c r="D187" s="30"/>
      <c r="E187" s="31"/>
      <c r="F187" s="32"/>
      <c r="G187" s="43"/>
      <c r="H187" s="44"/>
      <c r="I187" s="35">
        <f t="shared" si="14"/>
      </c>
      <c r="J187" s="31"/>
      <c r="K187" s="32"/>
      <c r="L187" s="36">
        <f t="shared" si="15"/>
      </c>
      <c r="M187" s="228">
        <f t="shared" si="12"/>
      </c>
      <c r="N187" s="174">
        <f t="shared" si="13"/>
      </c>
      <c r="O187" s="40"/>
      <c r="P187" s="41"/>
      <c r="Q187" s="41"/>
      <c r="R187" s="41"/>
      <c r="S187" s="41"/>
      <c r="T187" s="41"/>
      <c r="U187" s="42"/>
      <c r="V187" s="40"/>
      <c r="W187" s="32"/>
      <c r="X187" s="41"/>
      <c r="Y187" s="41"/>
      <c r="Z187" s="41"/>
      <c r="AA187" s="32"/>
      <c r="AB187" s="32"/>
      <c r="AC187" s="32"/>
      <c r="AD187" s="32"/>
      <c r="AE187" s="32"/>
      <c r="AF187" s="32"/>
    </row>
    <row r="188" spans="1:32" s="27" customFormat="1" ht="19.5" customHeight="1">
      <c r="A188" s="28">
        <v>181</v>
      </c>
      <c r="B188" s="29"/>
      <c r="C188" s="140"/>
      <c r="D188" s="30"/>
      <c r="E188" s="31"/>
      <c r="F188" s="32"/>
      <c r="G188" s="43"/>
      <c r="H188" s="44"/>
      <c r="I188" s="35">
        <f t="shared" si="14"/>
      </c>
      <c r="J188" s="31"/>
      <c r="K188" s="32"/>
      <c r="L188" s="36">
        <f t="shared" si="15"/>
      </c>
      <c r="M188" s="228">
        <f t="shared" si="12"/>
      </c>
      <c r="N188" s="174">
        <f t="shared" si="13"/>
      </c>
      <c r="O188" s="40"/>
      <c r="P188" s="41"/>
      <c r="Q188" s="41"/>
      <c r="R188" s="41"/>
      <c r="S188" s="41"/>
      <c r="T188" s="41"/>
      <c r="U188" s="42"/>
      <c r="V188" s="40"/>
      <c r="W188" s="32"/>
      <c r="X188" s="41"/>
      <c r="Y188" s="41"/>
      <c r="Z188" s="41"/>
      <c r="AA188" s="32"/>
      <c r="AB188" s="32"/>
      <c r="AC188" s="32"/>
      <c r="AD188" s="32"/>
      <c r="AE188" s="32"/>
      <c r="AF188" s="32"/>
    </row>
    <row r="189" spans="1:32" s="27" customFormat="1" ht="19.5" customHeight="1">
      <c r="A189" s="28">
        <v>182</v>
      </c>
      <c r="B189" s="29"/>
      <c r="C189" s="140"/>
      <c r="D189" s="30"/>
      <c r="E189" s="31"/>
      <c r="F189" s="32"/>
      <c r="G189" s="43"/>
      <c r="H189" s="44"/>
      <c r="I189" s="35">
        <f t="shared" si="14"/>
      </c>
      <c r="J189" s="31"/>
      <c r="K189" s="32"/>
      <c r="L189" s="36">
        <f t="shared" si="15"/>
      </c>
      <c r="M189" s="228">
        <f t="shared" si="12"/>
      </c>
      <c r="N189" s="174">
        <f t="shared" si="13"/>
      </c>
      <c r="O189" s="40"/>
      <c r="P189" s="41"/>
      <c r="Q189" s="41"/>
      <c r="R189" s="41"/>
      <c r="S189" s="41"/>
      <c r="T189" s="41"/>
      <c r="U189" s="42"/>
      <c r="V189" s="40"/>
      <c r="W189" s="32"/>
      <c r="X189" s="41"/>
      <c r="Y189" s="41"/>
      <c r="Z189" s="41"/>
      <c r="AA189" s="32"/>
      <c r="AB189" s="32"/>
      <c r="AC189" s="32"/>
      <c r="AD189" s="32"/>
      <c r="AE189" s="32"/>
      <c r="AF189" s="32"/>
    </row>
    <row r="190" spans="1:32" s="27" customFormat="1" ht="19.5" customHeight="1">
      <c r="A190" s="28">
        <v>183</v>
      </c>
      <c r="B190" s="29"/>
      <c r="C190" s="140"/>
      <c r="D190" s="30"/>
      <c r="E190" s="31"/>
      <c r="F190" s="32"/>
      <c r="G190" s="43"/>
      <c r="H190" s="44"/>
      <c r="I190" s="35">
        <f t="shared" si="14"/>
      </c>
      <c r="J190" s="31"/>
      <c r="K190" s="32"/>
      <c r="L190" s="36">
        <f t="shared" si="15"/>
      </c>
      <c r="M190" s="228">
        <f t="shared" si="12"/>
      </c>
      <c r="N190" s="174">
        <f t="shared" si="13"/>
      </c>
      <c r="O190" s="40"/>
      <c r="P190" s="41"/>
      <c r="Q190" s="41"/>
      <c r="R190" s="41"/>
      <c r="S190" s="41"/>
      <c r="T190" s="41"/>
      <c r="U190" s="42"/>
      <c r="V190" s="40"/>
      <c r="W190" s="32"/>
      <c r="X190" s="41"/>
      <c r="Y190" s="41"/>
      <c r="Z190" s="41"/>
      <c r="AA190" s="32"/>
      <c r="AB190" s="32"/>
      <c r="AC190" s="32"/>
      <c r="AD190" s="32"/>
      <c r="AE190" s="32"/>
      <c r="AF190" s="32"/>
    </row>
    <row r="191" spans="1:32" s="27" customFormat="1" ht="19.5" customHeight="1">
      <c r="A191" s="28">
        <v>184</v>
      </c>
      <c r="B191" s="29"/>
      <c r="C191" s="140"/>
      <c r="D191" s="30"/>
      <c r="E191" s="31"/>
      <c r="F191" s="32"/>
      <c r="G191" s="43"/>
      <c r="H191" s="44"/>
      <c r="I191" s="35">
        <f t="shared" si="14"/>
      </c>
      <c r="J191" s="31"/>
      <c r="K191" s="32"/>
      <c r="L191" s="36">
        <f t="shared" si="15"/>
      </c>
      <c r="M191" s="228">
        <f t="shared" si="12"/>
      </c>
      <c r="N191" s="174">
        <f t="shared" si="13"/>
      </c>
      <c r="O191" s="40"/>
      <c r="P191" s="41"/>
      <c r="Q191" s="41"/>
      <c r="R191" s="41"/>
      <c r="S191" s="41"/>
      <c r="T191" s="41"/>
      <c r="U191" s="42"/>
      <c r="V191" s="40"/>
      <c r="W191" s="32"/>
      <c r="X191" s="41"/>
      <c r="Y191" s="41"/>
      <c r="Z191" s="41"/>
      <c r="AA191" s="32"/>
      <c r="AB191" s="32"/>
      <c r="AC191" s="32"/>
      <c r="AD191" s="32"/>
      <c r="AE191" s="32"/>
      <c r="AF191" s="32"/>
    </row>
    <row r="192" spans="1:32" s="27" customFormat="1" ht="19.5" customHeight="1">
      <c r="A192" s="28">
        <v>185</v>
      </c>
      <c r="B192" s="29"/>
      <c r="C192" s="140"/>
      <c r="D192" s="30"/>
      <c r="E192" s="31"/>
      <c r="F192" s="32"/>
      <c r="G192" s="43"/>
      <c r="H192" s="44"/>
      <c r="I192" s="35">
        <f t="shared" si="14"/>
      </c>
      <c r="J192" s="31"/>
      <c r="K192" s="32"/>
      <c r="L192" s="36">
        <f t="shared" si="15"/>
      </c>
      <c r="M192" s="228">
        <f t="shared" si="12"/>
      </c>
      <c r="N192" s="174">
        <f t="shared" si="13"/>
      </c>
      <c r="O192" s="40"/>
      <c r="P192" s="41"/>
      <c r="Q192" s="41"/>
      <c r="R192" s="41"/>
      <c r="S192" s="41"/>
      <c r="T192" s="41"/>
      <c r="U192" s="42"/>
      <c r="V192" s="40"/>
      <c r="W192" s="32"/>
      <c r="X192" s="41"/>
      <c r="Y192" s="41"/>
      <c r="Z192" s="41"/>
      <c r="AA192" s="32"/>
      <c r="AB192" s="32"/>
      <c r="AC192" s="32"/>
      <c r="AD192" s="32"/>
      <c r="AE192" s="32"/>
      <c r="AF192" s="32"/>
    </row>
    <row r="193" spans="1:32" s="27" customFormat="1" ht="19.5" customHeight="1">
      <c r="A193" s="28">
        <v>186</v>
      </c>
      <c r="B193" s="29"/>
      <c r="C193" s="140"/>
      <c r="D193" s="30"/>
      <c r="E193" s="31"/>
      <c r="F193" s="32"/>
      <c r="G193" s="43"/>
      <c r="H193" s="44"/>
      <c r="I193" s="35">
        <f t="shared" si="14"/>
      </c>
      <c r="J193" s="31"/>
      <c r="K193" s="32"/>
      <c r="L193" s="36">
        <f t="shared" si="15"/>
      </c>
      <c r="M193" s="228">
        <f t="shared" si="12"/>
      </c>
      <c r="N193" s="174">
        <f t="shared" si="13"/>
      </c>
      <c r="O193" s="40"/>
      <c r="P193" s="41"/>
      <c r="Q193" s="41"/>
      <c r="R193" s="41"/>
      <c r="S193" s="41"/>
      <c r="T193" s="41"/>
      <c r="U193" s="42"/>
      <c r="V193" s="40"/>
      <c r="W193" s="32"/>
      <c r="X193" s="41"/>
      <c r="Y193" s="41"/>
      <c r="Z193" s="41"/>
      <c r="AA193" s="32"/>
      <c r="AB193" s="32"/>
      <c r="AC193" s="32"/>
      <c r="AD193" s="32"/>
      <c r="AE193" s="32"/>
      <c r="AF193" s="32"/>
    </row>
    <row r="194" spans="1:32" s="27" customFormat="1" ht="19.5" customHeight="1">
      <c r="A194" s="28">
        <v>187</v>
      </c>
      <c r="B194" s="29"/>
      <c r="C194" s="140"/>
      <c r="D194" s="30"/>
      <c r="E194" s="31"/>
      <c r="F194" s="32"/>
      <c r="G194" s="43"/>
      <c r="H194" s="44"/>
      <c r="I194" s="35">
        <f t="shared" si="14"/>
      </c>
      <c r="J194" s="31"/>
      <c r="K194" s="32"/>
      <c r="L194" s="36">
        <f t="shared" si="15"/>
      </c>
      <c r="M194" s="228">
        <f t="shared" si="12"/>
      </c>
      <c r="N194" s="174">
        <f t="shared" si="13"/>
      </c>
      <c r="O194" s="40"/>
      <c r="P194" s="41"/>
      <c r="Q194" s="41"/>
      <c r="R194" s="41"/>
      <c r="S194" s="41"/>
      <c r="T194" s="41"/>
      <c r="U194" s="42"/>
      <c r="V194" s="40"/>
      <c r="W194" s="32"/>
      <c r="X194" s="41"/>
      <c r="Y194" s="41"/>
      <c r="Z194" s="41"/>
      <c r="AA194" s="32"/>
      <c r="AB194" s="32"/>
      <c r="AC194" s="32"/>
      <c r="AD194" s="32"/>
      <c r="AE194" s="32"/>
      <c r="AF194" s="32"/>
    </row>
    <row r="195" spans="1:32" s="27" customFormat="1" ht="19.5" customHeight="1">
      <c r="A195" s="28">
        <v>188</v>
      </c>
      <c r="B195" s="29"/>
      <c r="C195" s="140"/>
      <c r="D195" s="30"/>
      <c r="E195" s="31"/>
      <c r="F195" s="32"/>
      <c r="G195" s="43"/>
      <c r="H195" s="44"/>
      <c r="I195" s="35">
        <f t="shared" si="14"/>
      </c>
      <c r="J195" s="31"/>
      <c r="K195" s="32"/>
      <c r="L195" s="36">
        <f t="shared" si="15"/>
      </c>
      <c r="M195" s="228">
        <f t="shared" si="12"/>
      </c>
      <c r="N195" s="174">
        <f t="shared" si="13"/>
      </c>
      <c r="O195" s="40"/>
      <c r="P195" s="41"/>
      <c r="Q195" s="41"/>
      <c r="R195" s="41"/>
      <c r="S195" s="41"/>
      <c r="T195" s="41"/>
      <c r="U195" s="42"/>
      <c r="V195" s="40"/>
      <c r="W195" s="32"/>
      <c r="X195" s="41"/>
      <c r="Y195" s="41"/>
      <c r="Z195" s="41"/>
      <c r="AA195" s="32"/>
      <c r="AB195" s="32"/>
      <c r="AC195" s="32"/>
      <c r="AD195" s="32"/>
      <c r="AE195" s="32"/>
      <c r="AF195" s="32"/>
    </row>
    <row r="196" spans="1:32" s="27" customFormat="1" ht="19.5" customHeight="1">
      <c r="A196" s="28">
        <v>189</v>
      </c>
      <c r="B196" s="29"/>
      <c r="C196" s="140"/>
      <c r="D196" s="30"/>
      <c r="E196" s="31"/>
      <c r="F196" s="32"/>
      <c r="G196" s="43"/>
      <c r="H196" s="44"/>
      <c r="I196" s="35">
        <f t="shared" si="14"/>
      </c>
      <c r="J196" s="31"/>
      <c r="K196" s="32"/>
      <c r="L196" s="36">
        <f t="shared" si="15"/>
      </c>
      <c r="M196" s="228">
        <f t="shared" si="12"/>
      </c>
      <c r="N196" s="174">
        <f t="shared" si="13"/>
      </c>
      <c r="O196" s="40"/>
      <c r="P196" s="41"/>
      <c r="Q196" s="41"/>
      <c r="R196" s="41"/>
      <c r="S196" s="41"/>
      <c r="T196" s="41"/>
      <c r="U196" s="42"/>
      <c r="V196" s="40"/>
      <c r="W196" s="32"/>
      <c r="X196" s="41"/>
      <c r="Y196" s="41"/>
      <c r="Z196" s="41"/>
      <c r="AA196" s="32"/>
      <c r="AB196" s="32"/>
      <c r="AC196" s="32"/>
      <c r="AD196" s="32"/>
      <c r="AE196" s="32"/>
      <c r="AF196" s="32"/>
    </row>
    <row r="197" spans="1:32" s="27" customFormat="1" ht="19.5" customHeight="1">
      <c r="A197" s="28">
        <v>190</v>
      </c>
      <c r="B197" s="29"/>
      <c r="C197" s="140"/>
      <c r="D197" s="30"/>
      <c r="E197" s="31"/>
      <c r="F197" s="32"/>
      <c r="G197" s="43"/>
      <c r="H197" s="44"/>
      <c r="I197" s="35">
        <f t="shared" si="14"/>
      </c>
      <c r="J197" s="31"/>
      <c r="K197" s="32"/>
      <c r="L197" s="36">
        <f t="shared" si="15"/>
      </c>
      <c r="M197" s="228">
        <f t="shared" si="12"/>
      </c>
      <c r="N197" s="174">
        <f t="shared" si="13"/>
      </c>
      <c r="O197" s="40"/>
      <c r="P197" s="41"/>
      <c r="Q197" s="41"/>
      <c r="R197" s="41"/>
      <c r="S197" s="41"/>
      <c r="T197" s="41"/>
      <c r="U197" s="42"/>
      <c r="V197" s="40"/>
      <c r="W197" s="32"/>
      <c r="X197" s="41"/>
      <c r="Y197" s="41"/>
      <c r="Z197" s="41"/>
      <c r="AA197" s="32"/>
      <c r="AB197" s="32"/>
      <c r="AC197" s="32"/>
      <c r="AD197" s="32"/>
      <c r="AE197" s="32"/>
      <c r="AF197" s="32"/>
    </row>
    <row r="198" spans="1:32" s="27" customFormat="1" ht="19.5" customHeight="1">
      <c r="A198" s="28">
        <v>191</v>
      </c>
      <c r="B198" s="29"/>
      <c r="C198" s="140"/>
      <c r="D198" s="30"/>
      <c r="E198" s="31"/>
      <c r="F198" s="32"/>
      <c r="G198" s="43"/>
      <c r="H198" s="44"/>
      <c r="I198" s="35">
        <f t="shared" si="14"/>
      </c>
      <c r="J198" s="31"/>
      <c r="K198" s="32"/>
      <c r="L198" s="36">
        <f t="shared" si="15"/>
      </c>
      <c r="M198" s="228">
        <f t="shared" si="12"/>
      </c>
      <c r="N198" s="174">
        <f t="shared" si="13"/>
      </c>
      <c r="O198" s="40"/>
      <c r="P198" s="41"/>
      <c r="Q198" s="41"/>
      <c r="R198" s="41"/>
      <c r="S198" s="41"/>
      <c r="T198" s="41"/>
      <c r="U198" s="42"/>
      <c r="V198" s="40"/>
      <c r="W198" s="32"/>
      <c r="X198" s="41"/>
      <c r="Y198" s="41"/>
      <c r="Z198" s="41"/>
      <c r="AA198" s="32"/>
      <c r="AB198" s="32"/>
      <c r="AC198" s="32"/>
      <c r="AD198" s="32"/>
      <c r="AE198" s="32"/>
      <c r="AF198" s="32"/>
    </row>
    <row r="199" spans="1:32" s="27" customFormat="1" ht="19.5" customHeight="1">
      <c r="A199" s="28">
        <v>192</v>
      </c>
      <c r="B199" s="29"/>
      <c r="C199" s="140"/>
      <c r="D199" s="30"/>
      <c r="E199" s="31"/>
      <c r="F199" s="32"/>
      <c r="G199" s="43"/>
      <c r="H199" s="44"/>
      <c r="I199" s="35">
        <f t="shared" si="14"/>
      </c>
      <c r="J199" s="31"/>
      <c r="K199" s="32"/>
      <c r="L199" s="36">
        <f t="shared" si="15"/>
      </c>
      <c r="M199" s="228">
        <f t="shared" si="12"/>
      </c>
      <c r="N199" s="174">
        <f t="shared" si="13"/>
      </c>
      <c r="O199" s="40"/>
      <c r="P199" s="41"/>
      <c r="Q199" s="41"/>
      <c r="R199" s="41"/>
      <c r="S199" s="41"/>
      <c r="T199" s="41"/>
      <c r="U199" s="42"/>
      <c r="V199" s="40"/>
      <c r="W199" s="32"/>
      <c r="X199" s="41"/>
      <c r="Y199" s="41"/>
      <c r="Z199" s="41"/>
      <c r="AA199" s="32"/>
      <c r="AB199" s="32"/>
      <c r="AC199" s="32"/>
      <c r="AD199" s="32"/>
      <c r="AE199" s="32"/>
      <c r="AF199" s="32"/>
    </row>
    <row r="200" spans="1:32" s="27" customFormat="1" ht="19.5" customHeight="1">
      <c r="A200" s="28">
        <v>193</v>
      </c>
      <c r="B200" s="29"/>
      <c r="C200" s="140"/>
      <c r="D200" s="30"/>
      <c r="E200" s="31"/>
      <c r="F200" s="32"/>
      <c r="G200" s="43"/>
      <c r="H200" s="44"/>
      <c r="I200" s="35">
        <f t="shared" si="14"/>
      </c>
      <c r="J200" s="31"/>
      <c r="K200" s="32"/>
      <c r="L200" s="36">
        <f t="shared" si="15"/>
      </c>
      <c r="M200" s="228">
        <f t="shared" si="12"/>
      </c>
      <c r="N200" s="174">
        <f t="shared" si="13"/>
      </c>
      <c r="O200" s="40"/>
      <c r="P200" s="41"/>
      <c r="Q200" s="41"/>
      <c r="R200" s="41"/>
      <c r="S200" s="41"/>
      <c r="T200" s="41"/>
      <c r="U200" s="42"/>
      <c r="V200" s="40"/>
      <c r="W200" s="32"/>
      <c r="X200" s="41"/>
      <c r="Y200" s="41"/>
      <c r="Z200" s="41"/>
      <c r="AA200" s="32"/>
      <c r="AB200" s="32"/>
      <c r="AC200" s="32"/>
      <c r="AD200" s="32"/>
      <c r="AE200" s="32"/>
      <c r="AF200" s="32"/>
    </row>
    <row r="201" spans="1:32" s="27" customFormat="1" ht="19.5" customHeight="1">
      <c r="A201" s="28">
        <v>194</v>
      </c>
      <c r="B201" s="29"/>
      <c r="C201" s="140"/>
      <c r="D201" s="30"/>
      <c r="E201" s="31"/>
      <c r="F201" s="32"/>
      <c r="G201" s="43"/>
      <c r="H201" s="44"/>
      <c r="I201" s="35">
        <f t="shared" si="14"/>
      </c>
      <c r="J201" s="31"/>
      <c r="K201" s="32"/>
      <c r="L201" s="36">
        <f t="shared" si="15"/>
      </c>
      <c r="M201" s="228">
        <f aca="true" t="shared" si="16" ref="M201:M264">IF(D201="","",I201+L201)</f>
      </c>
      <c r="N201" s="174">
        <f aca="true" t="shared" si="17" ref="N201:N264">IF(E201+F201+G201+H201+J201+K201=0,IF(O201+P201+Q201+R201+S201+T201+U201+V201+W201+X201+Y201+Z201+AA201+AB201+AC201+AD201+AE201+AF201&gt;0,"??",""),IF(OR(AND(E201&lt;&gt;0,F201=0,SUM(O201:U201)=0,SUM(V201:AF201)=0,H201+K201=0,G201+J201=E201),AND(F201&lt;&gt;0,E201=0,SUM(O201:U201)=0,SUM(V201:AF201)=0,G201+J201=0,H201+K201=F201),AND(E201=0,F201=0,H201+K201&lt;&gt;0,H201+K201=SUM(V201:AF201),SUM(O201:U201)=0,(H201+K201)&lt;&gt;(G201+J201)),AND(E201=0,F201=0,G201+J201&lt;&gt;0,G201+J201=SUM(O201:U201),SUM(V201:AF201)=0,(H201+K201)&lt;&gt;(G201+J201)),AND(E201=0,F201=0,J201=0,O201+P201+Q201+R201+S201+T201+U201+V201+W201+X201+Y201+Z201+AA201+AB201+AC201+AD201+AE201+AF201=0,K201&lt;&gt;0,K201=G201),AND(E201=0,F201=0,J201&lt;&gt;0,O201+P201+Q201+R201+S201+T201+U201+V201+W201+X201+Y201+Z201+AA201+AB201+AC201+AD201+AE201+AF201=0,K201=0,J201=H201)),"OK","??"))</f>
      </c>
      <c r="O201" s="40"/>
      <c r="P201" s="41"/>
      <c r="Q201" s="41"/>
      <c r="R201" s="41"/>
      <c r="S201" s="41"/>
      <c r="T201" s="41"/>
      <c r="U201" s="42"/>
      <c r="V201" s="40"/>
      <c r="W201" s="32"/>
      <c r="X201" s="41"/>
      <c r="Y201" s="41"/>
      <c r="Z201" s="41"/>
      <c r="AA201" s="32"/>
      <c r="AB201" s="32"/>
      <c r="AC201" s="32"/>
      <c r="AD201" s="32"/>
      <c r="AE201" s="32"/>
      <c r="AF201" s="32"/>
    </row>
    <row r="202" spans="1:32" s="27" customFormat="1" ht="19.5" customHeight="1">
      <c r="A202" s="28">
        <v>195</v>
      </c>
      <c r="B202" s="29"/>
      <c r="C202" s="140"/>
      <c r="D202" s="30"/>
      <c r="E202" s="31"/>
      <c r="F202" s="32"/>
      <c r="G202" s="43"/>
      <c r="H202" s="44"/>
      <c r="I202" s="35">
        <f t="shared" si="14"/>
      </c>
      <c r="J202" s="31"/>
      <c r="K202" s="32"/>
      <c r="L202" s="36">
        <f t="shared" si="15"/>
      </c>
      <c r="M202" s="228">
        <f t="shared" si="16"/>
      </c>
      <c r="N202" s="174">
        <f t="shared" si="17"/>
      </c>
      <c r="O202" s="40"/>
      <c r="P202" s="41"/>
      <c r="Q202" s="41"/>
      <c r="R202" s="41"/>
      <c r="S202" s="41"/>
      <c r="T202" s="41"/>
      <c r="U202" s="42"/>
      <c r="V202" s="40"/>
      <c r="W202" s="32"/>
      <c r="X202" s="41"/>
      <c r="Y202" s="41"/>
      <c r="Z202" s="41"/>
      <c r="AA202" s="32"/>
      <c r="AB202" s="32"/>
      <c r="AC202" s="32"/>
      <c r="AD202" s="32"/>
      <c r="AE202" s="32"/>
      <c r="AF202" s="32"/>
    </row>
    <row r="203" spans="1:32" s="27" customFormat="1" ht="19.5" customHeight="1">
      <c r="A203" s="28">
        <v>196</v>
      </c>
      <c r="B203" s="29"/>
      <c r="C203" s="140"/>
      <c r="D203" s="30"/>
      <c r="E203" s="31"/>
      <c r="F203" s="32"/>
      <c r="G203" s="43"/>
      <c r="H203" s="44"/>
      <c r="I203" s="35">
        <f t="shared" si="14"/>
      </c>
      <c r="J203" s="31"/>
      <c r="K203" s="32"/>
      <c r="L203" s="36">
        <f t="shared" si="15"/>
      </c>
      <c r="M203" s="228">
        <f t="shared" si="16"/>
      </c>
      <c r="N203" s="174">
        <f t="shared" si="17"/>
      </c>
      <c r="O203" s="40"/>
      <c r="P203" s="41"/>
      <c r="Q203" s="41"/>
      <c r="R203" s="41"/>
      <c r="S203" s="41"/>
      <c r="T203" s="41"/>
      <c r="U203" s="42"/>
      <c r="V203" s="40"/>
      <c r="W203" s="32"/>
      <c r="X203" s="41"/>
      <c r="Y203" s="41"/>
      <c r="Z203" s="41"/>
      <c r="AA203" s="32"/>
      <c r="AB203" s="32"/>
      <c r="AC203" s="32"/>
      <c r="AD203" s="32"/>
      <c r="AE203" s="32"/>
      <c r="AF203" s="32"/>
    </row>
    <row r="204" spans="1:32" s="27" customFormat="1" ht="19.5" customHeight="1">
      <c r="A204" s="28">
        <v>197</v>
      </c>
      <c r="B204" s="29"/>
      <c r="C204" s="140"/>
      <c r="D204" s="30"/>
      <c r="E204" s="31"/>
      <c r="F204" s="32"/>
      <c r="G204" s="43"/>
      <c r="H204" s="44"/>
      <c r="I204" s="35">
        <f t="shared" si="14"/>
      </c>
      <c r="J204" s="31"/>
      <c r="K204" s="32"/>
      <c r="L204" s="36">
        <f t="shared" si="15"/>
      </c>
      <c r="M204" s="228">
        <f t="shared" si="16"/>
      </c>
      <c r="N204" s="174">
        <f t="shared" si="17"/>
      </c>
      <c r="O204" s="40"/>
      <c r="P204" s="41"/>
      <c r="Q204" s="41"/>
      <c r="R204" s="41"/>
      <c r="S204" s="41"/>
      <c r="T204" s="41"/>
      <c r="U204" s="42"/>
      <c r="V204" s="40"/>
      <c r="W204" s="32"/>
      <c r="X204" s="41"/>
      <c r="Y204" s="41"/>
      <c r="Z204" s="41"/>
      <c r="AA204" s="32"/>
      <c r="AB204" s="32"/>
      <c r="AC204" s="32"/>
      <c r="AD204" s="32"/>
      <c r="AE204" s="32"/>
      <c r="AF204" s="32"/>
    </row>
    <row r="205" spans="1:32" s="27" customFormat="1" ht="19.5" customHeight="1">
      <c r="A205" s="28">
        <v>198</v>
      </c>
      <c r="B205" s="29"/>
      <c r="C205" s="140"/>
      <c r="D205" s="30"/>
      <c r="E205" s="31"/>
      <c r="F205" s="32"/>
      <c r="G205" s="43"/>
      <c r="H205" s="44"/>
      <c r="I205" s="35">
        <f t="shared" si="14"/>
      </c>
      <c r="J205" s="31"/>
      <c r="K205" s="32"/>
      <c r="L205" s="36">
        <f t="shared" si="15"/>
      </c>
      <c r="M205" s="228">
        <f t="shared" si="16"/>
      </c>
      <c r="N205" s="174">
        <f t="shared" si="17"/>
      </c>
      <c r="O205" s="40"/>
      <c r="P205" s="41"/>
      <c r="Q205" s="41"/>
      <c r="R205" s="41"/>
      <c r="S205" s="41"/>
      <c r="T205" s="41"/>
      <c r="U205" s="42"/>
      <c r="V205" s="40"/>
      <c r="W205" s="32"/>
      <c r="X205" s="41"/>
      <c r="Y205" s="41"/>
      <c r="Z205" s="41"/>
      <c r="AA205" s="32"/>
      <c r="AB205" s="32"/>
      <c r="AC205" s="32"/>
      <c r="AD205" s="32"/>
      <c r="AE205" s="32"/>
      <c r="AF205" s="32"/>
    </row>
    <row r="206" spans="1:32" s="27" customFormat="1" ht="19.5" customHeight="1">
      <c r="A206" s="28">
        <v>199</v>
      </c>
      <c r="B206" s="29"/>
      <c r="C206" s="140"/>
      <c r="D206" s="30"/>
      <c r="E206" s="31"/>
      <c r="F206" s="32"/>
      <c r="G206" s="43"/>
      <c r="H206" s="44"/>
      <c r="I206" s="35">
        <f t="shared" si="14"/>
      </c>
      <c r="J206" s="31"/>
      <c r="K206" s="32"/>
      <c r="L206" s="36">
        <f t="shared" si="15"/>
      </c>
      <c r="M206" s="228">
        <f t="shared" si="16"/>
      </c>
      <c r="N206" s="174">
        <f t="shared" si="17"/>
      </c>
      <c r="O206" s="40"/>
      <c r="P206" s="41"/>
      <c r="Q206" s="41"/>
      <c r="R206" s="41"/>
      <c r="S206" s="41"/>
      <c r="T206" s="41"/>
      <c r="U206" s="42"/>
      <c r="V206" s="40"/>
      <c r="W206" s="32"/>
      <c r="X206" s="41"/>
      <c r="Y206" s="41"/>
      <c r="Z206" s="41"/>
      <c r="AA206" s="32"/>
      <c r="AB206" s="32"/>
      <c r="AC206" s="32"/>
      <c r="AD206" s="32"/>
      <c r="AE206" s="32"/>
      <c r="AF206" s="32"/>
    </row>
    <row r="207" spans="1:32" s="27" customFormat="1" ht="19.5" customHeight="1">
      <c r="A207" s="28">
        <v>200</v>
      </c>
      <c r="B207" s="29"/>
      <c r="C207" s="140"/>
      <c r="D207" s="30"/>
      <c r="E207" s="31"/>
      <c r="F207" s="32"/>
      <c r="G207" s="43"/>
      <c r="H207" s="44"/>
      <c r="I207" s="35">
        <f t="shared" si="14"/>
      </c>
      <c r="J207" s="31"/>
      <c r="K207" s="32"/>
      <c r="L207" s="36">
        <f t="shared" si="15"/>
      </c>
      <c r="M207" s="228">
        <f t="shared" si="16"/>
      </c>
      <c r="N207" s="174">
        <f t="shared" si="17"/>
      </c>
      <c r="O207" s="40"/>
      <c r="P207" s="41"/>
      <c r="Q207" s="41"/>
      <c r="R207" s="41"/>
      <c r="S207" s="41"/>
      <c r="T207" s="41"/>
      <c r="U207" s="42"/>
      <c r="V207" s="40"/>
      <c r="W207" s="32"/>
      <c r="X207" s="41"/>
      <c r="Y207" s="41"/>
      <c r="Z207" s="41"/>
      <c r="AA207" s="32"/>
      <c r="AB207" s="32"/>
      <c r="AC207" s="32"/>
      <c r="AD207" s="32"/>
      <c r="AE207" s="32"/>
      <c r="AF207" s="32"/>
    </row>
    <row r="208" spans="1:32" s="27" customFormat="1" ht="19.5" customHeight="1">
      <c r="A208" s="28">
        <v>201</v>
      </c>
      <c r="B208" s="29"/>
      <c r="C208" s="140"/>
      <c r="D208" s="30"/>
      <c r="E208" s="31"/>
      <c r="F208" s="32"/>
      <c r="G208" s="43"/>
      <c r="H208" s="44"/>
      <c r="I208" s="35">
        <f t="shared" si="14"/>
      </c>
      <c r="J208" s="31"/>
      <c r="K208" s="32"/>
      <c r="L208" s="36">
        <f t="shared" si="15"/>
      </c>
      <c r="M208" s="228">
        <f t="shared" si="16"/>
      </c>
      <c r="N208" s="174">
        <f t="shared" si="17"/>
      </c>
      <c r="O208" s="40"/>
      <c r="P208" s="41"/>
      <c r="Q208" s="41"/>
      <c r="R208" s="41"/>
      <c r="S208" s="41"/>
      <c r="T208" s="41"/>
      <c r="U208" s="42"/>
      <c r="V208" s="40"/>
      <c r="W208" s="32"/>
      <c r="X208" s="41"/>
      <c r="Y208" s="41"/>
      <c r="Z208" s="41"/>
      <c r="AA208" s="32"/>
      <c r="AB208" s="32"/>
      <c r="AC208" s="32"/>
      <c r="AD208" s="32"/>
      <c r="AE208" s="32"/>
      <c r="AF208" s="32"/>
    </row>
    <row r="209" spans="1:32" s="27" customFormat="1" ht="19.5" customHeight="1">
      <c r="A209" s="28">
        <v>202</v>
      </c>
      <c r="B209" s="29"/>
      <c r="C209" s="140"/>
      <c r="D209" s="30"/>
      <c r="E209" s="31"/>
      <c r="F209" s="32"/>
      <c r="G209" s="43"/>
      <c r="H209" s="44"/>
      <c r="I209" s="35">
        <f t="shared" si="14"/>
      </c>
      <c r="J209" s="31"/>
      <c r="K209" s="32"/>
      <c r="L209" s="36">
        <f t="shared" si="15"/>
      </c>
      <c r="M209" s="228">
        <f t="shared" si="16"/>
      </c>
      <c r="N209" s="174">
        <f t="shared" si="17"/>
      </c>
      <c r="O209" s="40"/>
      <c r="P209" s="41"/>
      <c r="Q209" s="41"/>
      <c r="R209" s="41"/>
      <c r="S209" s="41"/>
      <c r="T209" s="41"/>
      <c r="U209" s="42"/>
      <c r="V209" s="40"/>
      <c r="W209" s="32"/>
      <c r="X209" s="41"/>
      <c r="Y209" s="41"/>
      <c r="Z209" s="41"/>
      <c r="AA209" s="32"/>
      <c r="AB209" s="32"/>
      <c r="AC209" s="32"/>
      <c r="AD209" s="32"/>
      <c r="AE209" s="32"/>
      <c r="AF209" s="32"/>
    </row>
    <row r="210" spans="1:32" s="27" customFormat="1" ht="19.5" customHeight="1">
      <c r="A210" s="28">
        <v>203</v>
      </c>
      <c r="B210" s="29"/>
      <c r="C210" s="140"/>
      <c r="D210" s="30"/>
      <c r="E210" s="31"/>
      <c r="F210" s="32"/>
      <c r="G210" s="43"/>
      <c r="H210" s="44"/>
      <c r="I210" s="35">
        <f t="shared" si="14"/>
      </c>
      <c r="J210" s="31"/>
      <c r="K210" s="32"/>
      <c r="L210" s="36">
        <f t="shared" si="15"/>
      </c>
      <c r="M210" s="228">
        <f t="shared" si="16"/>
      </c>
      <c r="N210" s="174">
        <f t="shared" si="17"/>
      </c>
      <c r="O210" s="40"/>
      <c r="P210" s="41"/>
      <c r="Q210" s="41"/>
      <c r="R210" s="41"/>
      <c r="S210" s="41"/>
      <c r="T210" s="41"/>
      <c r="U210" s="42"/>
      <c r="V210" s="40"/>
      <c r="W210" s="32"/>
      <c r="X210" s="41"/>
      <c r="Y210" s="41"/>
      <c r="Z210" s="41"/>
      <c r="AA210" s="32"/>
      <c r="AB210" s="32"/>
      <c r="AC210" s="32"/>
      <c r="AD210" s="32"/>
      <c r="AE210" s="32"/>
      <c r="AF210" s="32"/>
    </row>
    <row r="211" spans="1:32" s="27" customFormat="1" ht="19.5" customHeight="1">
      <c r="A211" s="28">
        <v>204</v>
      </c>
      <c r="B211" s="29"/>
      <c r="C211" s="140"/>
      <c r="D211" s="30"/>
      <c r="E211" s="31"/>
      <c r="F211" s="32"/>
      <c r="G211" s="43"/>
      <c r="H211" s="44"/>
      <c r="I211" s="35">
        <f t="shared" si="14"/>
      </c>
      <c r="J211" s="31"/>
      <c r="K211" s="32"/>
      <c r="L211" s="36">
        <f t="shared" si="15"/>
      </c>
      <c r="M211" s="228">
        <f t="shared" si="16"/>
      </c>
      <c r="N211" s="174">
        <f t="shared" si="17"/>
      </c>
      <c r="O211" s="40"/>
      <c r="P211" s="41"/>
      <c r="Q211" s="41"/>
      <c r="R211" s="41"/>
      <c r="S211" s="41"/>
      <c r="T211" s="41"/>
      <c r="U211" s="42"/>
      <c r="V211" s="40"/>
      <c r="W211" s="32"/>
      <c r="X211" s="41"/>
      <c r="Y211" s="41"/>
      <c r="Z211" s="41"/>
      <c r="AA211" s="32"/>
      <c r="AB211" s="32"/>
      <c r="AC211" s="32"/>
      <c r="AD211" s="32"/>
      <c r="AE211" s="32"/>
      <c r="AF211" s="32"/>
    </row>
    <row r="212" spans="1:32" s="27" customFormat="1" ht="19.5" customHeight="1">
      <c r="A212" s="28">
        <v>205</v>
      </c>
      <c r="B212" s="29"/>
      <c r="C212" s="140"/>
      <c r="D212" s="30"/>
      <c r="E212" s="31"/>
      <c r="F212" s="32"/>
      <c r="G212" s="43"/>
      <c r="H212" s="44"/>
      <c r="I212" s="35">
        <f t="shared" si="14"/>
      </c>
      <c r="J212" s="31"/>
      <c r="K212" s="32"/>
      <c r="L212" s="36">
        <f t="shared" si="15"/>
      </c>
      <c r="M212" s="228">
        <f t="shared" si="16"/>
      </c>
      <c r="N212" s="174">
        <f t="shared" si="17"/>
      </c>
      <c r="O212" s="40"/>
      <c r="P212" s="41"/>
      <c r="Q212" s="41"/>
      <c r="R212" s="41"/>
      <c r="S212" s="41"/>
      <c r="T212" s="41"/>
      <c r="U212" s="42"/>
      <c r="V212" s="40"/>
      <c r="W212" s="32"/>
      <c r="X212" s="41"/>
      <c r="Y212" s="41"/>
      <c r="Z212" s="41"/>
      <c r="AA212" s="32"/>
      <c r="AB212" s="32"/>
      <c r="AC212" s="32"/>
      <c r="AD212" s="32"/>
      <c r="AE212" s="32"/>
      <c r="AF212" s="32"/>
    </row>
    <row r="213" spans="1:32" s="27" customFormat="1" ht="19.5" customHeight="1">
      <c r="A213" s="28">
        <v>206</v>
      </c>
      <c r="B213" s="29"/>
      <c r="C213" s="140"/>
      <c r="D213" s="30"/>
      <c r="E213" s="31"/>
      <c r="F213" s="32"/>
      <c r="G213" s="43"/>
      <c r="H213" s="44"/>
      <c r="I213" s="35">
        <f t="shared" si="14"/>
      </c>
      <c r="J213" s="31"/>
      <c r="K213" s="32"/>
      <c r="L213" s="36">
        <f t="shared" si="15"/>
      </c>
      <c r="M213" s="228">
        <f t="shared" si="16"/>
      </c>
      <c r="N213" s="174">
        <f t="shared" si="17"/>
      </c>
      <c r="O213" s="40"/>
      <c r="P213" s="41"/>
      <c r="Q213" s="41"/>
      <c r="R213" s="41"/>
      <c r="S213" s="41"/>
      <c r="T213" s="41"/>
      <c r="U213" s="42"/>
      <c r="V213" s="40"/>
      <c r="W213" s="32"/>
      <c r="X213" s="41"/>
      <c r="Y213" s="41"/>
      <c r="Z213" s="41"/>
      <c r="AA213" s="32"/>
      <c r="AB213" s="32"/>
      <c r="AC213" s="32"/>
      <c r="AD213" s="32"/>
      <c r="AE213" s="32"/>
      <c r="AF213" s="32"/>
    </row>
    <row r="214" spans="1:32" s="27" customFormat="1" ht="19.5" customHeight="1">
      <c r="A214" s="28">
        <v>207</v>
      </c>
      <c r="B214" s="29"/>
      <c r="C214" s="140"/>
      <c r="D214" s="30"/>
      <c r="E214" s="31"/>
      <c r="F214" s="32"/>
      <c r="G214" s="43"/>
      <c r="H214" s="44"/>
      <c r="I214" s="35">
        <f t="shared" si="14"/>
      </c>
      <c r="J214" s="31"/>
      <c r="K214" s="32"/>
      <c r="L214" s="36">
        <f t="shared" si="15"/>
      </c>
      <c r="M214" s="228">
        <f t="shared" si="16"/>
      </c>
      <c r="N214" s="174">
        <f t="shared" si="17"/>
      </c>
      <c r="O214" s="40"/>
      <c r="P214" s="41"/>
      <c r="Q214" s="41"/>
      <c r="R214" s="41"/>
      <c r="S214" s="41"/>
      <c r="T214" s="41"/>
      <c r="U214" s="42"/>
      <c r="V214" s="40"/>
      <c r="W214" s="32"/>
      <c r="X214" s="41"/>
      <c r="Y214" s="41"/>
      <c r="Z214" s="41"/>
      <c r="AA214" s="32"/>
      <c r="AB214" s="32"/>
      <c r="AC214" s="32"/>
      <c r="AD214" s="32"/>
      <c r="AE214" s="32"/>
      <c r="AF214" s="32"/>
    </row>
    <row r="215" spans="1:32" s="27" customFormat="1" ht="19.5" customHeight="1">
      <c r="A215" s="28">
        <v>208</v>
      </c>
      <c r="B215" s="29"/>
      <c r="C215" s="140"/>
      <c r="D215" s="30"/>
      <c r="E215" s="31"/>
      <c r="F215" s="32"/>
      <c r="G215" s="43"/>
      <c r="H215" s="44"/>
      <c r="I215" s="35">
        <f t="shared" si="14"/>
      </c>
      <c r="J215" s="31"/>
      <c r="K215" s="32"/>
      <c r="L215" s="36">
        <f t="shared" si="15"/>
      </c>
      <c r="M215" s="228">
        <f t="shared" si="16"/>
      </c>
      <c r="N215" s="174">
        <f t="shared" si="17"/>
      </c>
      <c r="O215" s="40"/>
      <c r="P215" s="41"/>
      <c r="Q215" s="41"/>
      <c r="R215" s="41"/>
      <c r="S215" s="41"/>
      <c r="T215" s="41"/>
      <c r="U215" s="42"/>
      <c r="V215" s="40"/>
      <c r="W215" s="32"/>
      <c r="X215" s="41"/>
      <c r="Y215" s="41"/>
      <c r="Z215" s="41"/>
      <c r="AA215" s="32"/>
      <c r="AB215" s="32"/>
      <c r="AC215" s="32"/>
      <c r="AD215" s="32"/>
      <c r="AE215" s="32"/>
      <c r="AF215" s="32"/>
    </row>
    <row r="216" spans="1:32" s="27" customFormat="1" ht="19.5" customHeight="1">
      <c r="A216" s="28">
        <v>209</v>
      </c>
      <c r="B216" s="29"/>
      <c r="C216" s="140"/>
      <c r="D216" s="30"/>
      <c r="E216" s="31"/>
      <c r="F216" s="32"/>
      <c r="G216" s="43"/>
      <c r="H216" s="44"/>
      <c r="I216" s="35">
        <f t="shared" si="14"/>
      </c>
      <c r="J216" s="31"/>
      <c r="K216" s="32"/>
      <c r="L216" s="36">
        <f t="shared" si="15"/>
      </c>
      <c r="M216" s="228">
        <f t="shared" si="16"/>
      </c>
      <c r="N216" s="174">
        <f t="shared" si="17"/>
      </c>
      <c r="O216" s="40"/>
      <c r="P216" s="41"/>
      <c r="Q216" s="41"/>
      <c r="R216" s="41"/>
      <c r="S216" s="41"/>
      <c r="T216" s="41"/>
      <c r="U216" s="42"/>
      <c r="V216" s="40"/>
      <c r="W216" s="32"/>
      <c r="X216" s="41"/>
      <c r="Y216" s="41"/>
      <c r="Z216" s="41"/>
      <c r="AA216" s="32"/>
      <c r="AB216" s="32"/>
      <c r="AC216" s="32"/>
      <c r="AD216" s="32"/>
      <c r="AE216" s="32"/>
      <c r="AF216" s="32"/>
    </row>
    <row r="217" spans="1:32" s="27" customFormat="1" ht="19.5" customHeight="1">
      <c r="A217" s="28">
        <v>210</v>
      </c>
      <c r="B217" s="29"/>
      <c r="C217" s="140"/>
      <c r="D217" s="30"/>
      <c r="E217" s="31"/>
      <c r="F217" s="32"/>
      <c r="G217" s="43"/>
      <c r="H217" s="44"/>
      <c r="I217" s="35">
        <f aca="true" t="shared" si="18" ref="I217:I280">IF(D217="","",I216+G217-H217)</f>
      </c>
      <c r="J217" s="31"/>
      <c r="K217" s="32"/>
      <c r="L217" s="36">
        <f aca="true" t="shared" si="19" ref="L217:L280">IF(D217="","",L216+J217-K217)</f>
      </c>
      <c r="M217" s="228">
        <f t="shared" si="16"/>
      </c>
      <c r="N217" s="174">
        <f t="shared" si="17"/>
      </c>
      <c r="O217" s="40"/>
      <c r="P217" s="41"/>
      <c r="Q217" s="41"/>
      <c r="R217" s="41"/>
      <c r="S217" s="41"/>
      <c r="T217" s="41"/>
      <c r="U217" s="42"/>
      <c r="V217" s="40"/>
      <c r="W217" s="32"/>
      <c r="X217" s="41"/>
      <c r="Y217" s="41"/>
      <c r="Z217" s="41"/>
      <c r="AA217" s="32"/>
      <c r="AB217" s="32"/>
      <c r="AC217" s="32"/>
      <c r="AD217" s="32"/>
      <c r="AE217" s="32"/>
      <c r="AF217" s="32"/>
    </row>
    <row r="218" spans="1:32" s="27" customFormat="1" ht="19.5" customHeight="1">
      <c r="A218" s="28">
        <v>211</v>
      </c>
      <c r="B218" s="29"/>
      <c r="C218" s="140"/>
      <c r="D218" s="30"/>
      <c r="E218" s="31"/>
      <c r="F218" s="32"/>
      <c r="G218" s="43"/>
      <c r="H218" s="44"/>
      <c r="I218" s="35">
        <f t="shared" si="18"/>
      </c>
      <c r="J218" s="31"/>
      <c r="K218" s="32"/>
      <c r="L218" s="36">
        <f t="shared" si="19"/>
      </c>
      <c r="M218" s="228">
        <f t="shared" si="16"/>
      </c>
      <c r="N218" s="174">
        <f t="shared" si="17"/>
      </c>
      <c r="O218" s="40"/>
      <c r="P218" s="41"/>
      <c r="Q218" s="41"/>
      <c r="R218" s="41"/>
      <c r="S218" s="41"/>
      <c r="T218" s="41"/>
      <c r="U218" s="42"/>
      <c r="V218" s="40"/>
      <c r="W218" s="32"/>
      <c r="X218" s="41"/>
      <c r="Y218" s="41"/>
      <c r="Z218" s="41"/>
      <c r="AA218" s="32"/>
      <c r="AB218" s="32"/>
      <c r="AC218" s="32"/>
      <c r="AD218" s="32"/>
      <c r="AE218" s="32"/>
      <c r="AF218" s="32"/>
    </row>
    <row r="219" spans="1:32" s="27" customFormat="1" ht="19.5" customHeight="1">
      <c r="A219" s="28">
        <v>212</v>
      </c>
      <c r="B219" s="29"/>
      <c r="C219" s="140"/>
      <c r="D219" s="30"/>
      <c r="E219" s="31"/>
      <c r="F219" s="32"/>
      <c r="G219" s="43"/>
      <c r="H219" s="44"/>
      <c r="I219" s="35">
        <f t="shared" si="18"/>
      </c>
      <c r="J219" s="31"/>
      <c r="K219" s="32"/>
      <c r="L219" s="36">
        <f t="shared" si="19"/>
      </c>
      <c r="M219" s="228">
        <f t="shared" si="16"/>
      </c>
      <c r="N219" s="174">
        <f t="shared" si="17"/>
      </c>
      <c r="O219" s="40"/>
      <c r="P219" s="41"/>
      <c r="Q219" s="41"/>
      <c r="R219" s="41"/>
      <c r="S219" s="41"/>
      <c r="T219" s="41"/>
      <c r="U219" s="42"/>
      <c r="V219" s="40"/>
      <c r="W219" s="32"/>
      <c r="X219" s="41"/>
      <c r="Y219" s="41"/>
      <c r="Z219" s="41"/>
      <c r="AA219" s="32"/>
      <c r="AB219" s="32"/>
      <c r="AC219" s="32"/>
      <c r="AD219" s="32"/>
      <c r="AE219" s="32"/>
      <c r="AF219" s="32"/>
    </row>
    <row r="220" spans="1:32" s="27" customFormat="1" ht="19.5" customHeight="1">
      <c r="A220" s="28">
        <v>213</v>
      </c>
      <c r="B220" s="29"/>
      <c r="C220" s="140"/>
      <c r="D220" s="30"/>
      <c r="E220" s="31"/>
      <c r="F220" s="32"/>
      <c r="G220" s="43"/>
      <c r="H220" s="44"/>
      <c r="I220" s="35">
        <f t="shared" si="18"/>
      </c>
      <c r="J220" s="31"/>
      <c r="K220" s="32"/>
      <c r="L220" s="36">
        <f t="shared" si="19"/>
      </c>
      <c r="M220" s="228">
        <f t="shared" si="16"/>
      </c>
      <c r="N220" s="174">
        <f t="shared" si="17"/>
      </c>
      <c r="O220" s="40"/>
      <c r="P220" s="41"/>
      <c r="Q220" s="41"/>
      <c r="R220" s="41"/>
      <c r="S220" s="41"/>
      <c r="T220" s="41"/>
      <c r="U220" s="42"/>
      <c r="V220" s="40"/>
      <c r="W220" s="32"/>
      <c r="X220" s="41"/>
      <c r="Y220" s="41"/>
      <c r="Z220" s="41"/>
      <c r="AA220" s="32"/>
      <c r="AB220" s="32"/>
      <c r="AC220" s="32"/>
      <c r="AD220" s="32"/>
      <c r="AE220" s="32"/>
      <c r="AF220" s="32"/>
    </row>
    <row r="221" spans="1:32" s="27" customFormat="1" ht="19.5" customHeight="1">
      <c r="A221" s="28">
        <v>214</v>
      </c>
      <c r="B221" s="29"/>
      <c r="C221" s="140"/>
      <c r="D221" s="30"/>
      <c r="E221" s="31"/>
      <c r="F221" s="32"/>
      <c r="G221" s="43"/>
      <c r="H221" s="44"/>
      <c r="I221" s="35">
        <f t="shared" si="18"/>
      </c>
      <c r="J221" s="31"/>
      <c r="K221" s="32"/>
      <c r="L221" s="36">
        <f t="shared" si="19"/>
      </c>
      <c r="M221" s="228">
        <f t="shared" si="16"/>
      </c>
      <c r="N221" s="174">
        <f t="shared" si="17"/>
      </c>
      <c r="O221" s="40"/>
      <c r="P221" s="41"/>
      <c r="Q221" s="41"/>
      <c r="R221" s="41"/>
      <c r="S221" s="41"/>
      <c r="T221" s="41"/>
      <c r="U221" s="42"/>
      <c r="V221" s="40"/>
      <c r="W221" s="32"/>
      <c r="X221" s="41"/>
      <c r="Y221" s="41"/>
      <c r="Z221" s="41"/>
      <c r="AA221" s="32"/>
      <c r="AB221" s="32"/>
      <c r="AC221" s="32"/>
      <c r="AD221" s="32"/>
      <c r="AE221" s="32"/>
      <c r="AF221" s="32"/>
    </row>
    <row r="222" spans="1:32" s="27" customFormat="1" ht="19.5" customHeight="1">
      <c r="A222" s="28">
        <v>215</v>
      </c>
      <c r="B222" s="29"/>
      <c r="C222" s="140"/>
      <c r="D222" s="30"/>
      <c r="E222" s="31"/>
      <c r="F222" s="32"/>
      <c r="G222" s="43"/>
      <c r="H222" s="44"/>
      <c r="I222" s="35">
        <f t="shared" si="18"/>
      </c>
      <c r="J222" s="31"/>
      <c r="K222" s="32"/>
      <c r="L222" s="36">
        <f t="shared" si="19"/>
      </c>
      <c r="M222" s="228">
        <f t="shared" si="16"/>
      </c>
      <c r="N222" s="174">
        <f t="shared" si="17"/>
      </c>
      <c r="O222" s="40"/>
      <c r="P222" s="41"/>
      <c r="Q222" s="41"/>
      <c r="R222" s="41"/>
      <c r="S222" s="41"/>
      <c r="T222" s="41"/>
      <c r="U222" s="42"/>
      <c r="V222" s="40"/>
      <c r="W222" s="32"/>
      <c r="X222" s="41"/>
      <c r="Y222" s="41"/>
      <c r="Z222" s="41"/>
      <c r="AA222" s="32"/>
      <c r="AB222" s="32"/>
      <c r="AC222" s="32"/>
      <c r="AD222" s="32"/>
      <c r="AE222" s="32"/>
      <c r="AF222" s="32"/>
    </row>
    <row r="223" spans="1:32" s="27" customFormat="1" ht="19.5" customHeight="1">
      <c r="A223" s="28">
        <v>216</v>
      </c>
      <c r="B223" s="29"/>
      <c r="C223" s="140"/>
      <c r="D223" s="30"/>
      <c r="E223" s="31"/>
      <c r="F223" s="32"/>
      <c r="G223" s="43"/>
      <c r="H223" s="44"/>
      <c r="I223" s="35">
        <f t="shared" si="18"/>
      </c>
      <c r="J223" s="31"/>
      <c r="K223" s="32"/>
      <c r="L223" s="36">
        <f t="shared" si="19"/>
      </c>
      <c r="M223" s="228">
        <f t="shared" si="16"/>
      </c>
      <c r="N223" s="174">
        <f t="shared" si="17"/>
      </c>
      <c r="O223" s="40"/>
      <c r="P223" s="41"/>
      <c r="Q223" s="41"/>
      <c r="R223" s="41"/>
      <c r="S223" s="41"/>
      <c r="T223" s="41"/>
      <c r="U223" s="42"/>
      <c r="V223" s="40"/>
      <c r="W223" s="32"/>
      <c r="X223" s="41"/>
      <c r="Y223" s="41"/>
      <c r="Z223" s="41"/>
      <c r="AA223" s="32"/>
      <c r="AB223" s="32"/>
      <c r="AC223" s="32"/>
      <c r="AD223" s="32"/>
      <c r="AE223" s="32"/>
      <c r="AF223" s="32"/>
    </row>
    <row r="224" spans="1:32" s="27" customFormat="1" ht="19.5" customHeight="1">
      <c r="A224" s="28">
        <v>217</v>
      </c>
      <c r="B224" s="29"/>
      <c r="C224" s="140"/>
      <c r="D224" s="30"/>
      <c r="E224" s="31"/>
      <c r="F224" s="32"/>
      <c r="G224" s="43"/>
      <c r="H224" s="44"/>
      <c r="I224" s="35">
        <f t="shared" si="18"/>
      </c>
      <c r="J224" s="31"/>
      <c r="K224" s="32"/>
      <c r="L224" s="36">
        <f t="shared" si="19"/>
      </c>
      <c r="M224" s="228">
        <f t="shared" si="16"/>
      </c>
      <c r="N224" s="174">
        <f t="shared" si="17"/>
      </c>
      <c r="O224" s="40"/>
      <c r="P224" s="41"/>
      <c r="Q224" s="41"/>
      <c r="R224" s="41"/>
      <c r="S224" s="41"/>
      <c r="T224" s="41"/>
      <c r="U224" s="42"/>
      <c r="V224" s="40"/>
      <c r="W224" s="32"/>
      <c r="X224" s="41"/>
      <c r="Y224" s="41"/>
      <c r="Z224" s="41"/>
      <c r="AA224" s="32"/>
      <c r="AB224" s="32"/>
      <c r="AC224" s="32"/>
      <c r="AD224" s="32"/>
      <c r="AE224" s="32"/>
      <c r="AF224" s="32"/>
    </row>
    <row r="225" spans="1:32" s="27" customFormat="1" ht="19.5" customHeight="1">
      <c r="A225" s="28">
        <v>218</v>
      </c>
      <c r="B225" s="29"/>
      <c r="C225" s="140"/>
      <c r="D225" s="30"/>
      <c r="E225" s="31"/>
      <c r="F225" s="32"/>
      <c r="G225" s="43"/>
      <c r="H225" s="44"/>
      <c r="I225" s="35">
        <f t="shared" si="18"/>
      </c>
      <c r="J225" s="31"/>
      <c r="K225" s="32"/>
      <c r="L225" s="36">
        <f t="shared" si="19"/>
      </c>
      <c r="M225" s="228">
        <f t="shared" si="16"/>
      </c>
      <c r="N225" s="174">
        <f t="shared" si="17"/>
      </c>
      <c r="O225" s="40"/>
      <c r="P225" s="41"/>
      <c r="Q225" s="41"/>
      <c r="R225" s="41"/>
      <c r="S225" s="41"/>
      <c r="T225" s="41"/>
      <c r="U225" s="42"/>
      <c r="V225" s="40"/>
      <c r="W225" s="32"/>
      <c r="X225" s="41"/>
      <c r="Y225" s="41"/>
      <c r="Z225" s="41"/>
      <c r="AA225" s="32"/>
      <c r="AB225" s="32"/>
      <c r="AC225" s="32"/>
      <c r="AD225" s="32"/>
      <c r="AE225" s="32"/>
      <c r="AF225" s="32"/>
    </row>
    <row r="226" spans="1:32" s="27" customFormat="1" ht="19.5" customHeight="1">
      <c r="A226" s="28">
        <v>219</v>
      </c>
      <c r="B226" s="29"/>
      <c r="C226" s="140"/>
      <c r="D226" s="30"/>
      <c r="E226" s="31"/>
      <c r="F226" s="32"/>
      <c r="G226" s="43"/>
      <c r="H226" s="44"/>
      <c r="I226" s="35">
        <f t="shared" si="18"/>
      </c>
      <c r="J226" s="31"/>
      <c r="K226" s="32"/>
      <c r="L226" s="36">
        <f t="shared" si="19"/>
      </c>
      <c r="M226" s="228">
        <f t="shared" si="16"/>
      </c>
      <c r="N226" s="174">
        <f t="shared" si="17"/>
      </c>
      <c r="O226" s="40"/>
      <c r="P226" s="41"/>
      <c r="Q226" s="41"/>
      <c r="R226" s="41"/>
      <c r="S226" s="41"/>
      <c r="T226" s="41"/>
      <c r="U226" s="42"/>
      <c r="V226" s="40"/>
      <c r="W226" s="32"/>
      <c r="X226" s="41"/>
      <c r="Y226" s="41"/>
      <c r="Z226" s="41"/>
      <c r="AA226" s="32"/>
      <c r="AB226" s="32"/>
      <c r="AC226" s="32"/>
      <c r="AD226" s="32"/>
      <c r="AE226" s="32"/>
      <c r="AF226" s="32"/>
    </row>
    <row r="227" spans="1:32" s="27" customFormat="1" ht="19.5" customHeight="1">
      <c r="A227" s="28">
        <v>220</v>
      </c>
      <c r="B227" s="29"/>
      <c r="C227" s="140"/>
      <c r="D227" s="30"/>
      <c r="E227" s="31"/>
      <c r="F227" s="32"/>
      <c r="G227" s="43"/>
      <c r="H227" s="44"/>
      <c r="I227" s="35">
        <f t="shared" si="18"/>
      </c>
      <c r="J227" s="31"/>
      <c r="K227" s="32"/>
      <c r="L227" s="36">
        <f t="shared" si="19"/>
      </c>
      <c r="M227" s="228">
        <f t="shared" si="16"/>
      </c>
      <c r="N227" s="174">
        <f t="shared" si="17"/>
      </c>
      <c r="O227" s="40"/>
      <c r="P227" s="41"/>
      <c r="Q227" s="41"/>
      <c r="R227" s="41"/>
      <c r="S227" s="41"/>
      <c r="T227" s="41"/>
      <c r="U227" s="42"/>
      <c r="V227" s="40"/>
      <c r="W227" s="32"/>
      <c r="X227" s="41"/>
      <c r="Y227" s="41"/>
      <c r="Z227" s="41"/>
      <c r="AA227" s="32"/>
      <c r="AB227" s="32"/>
      <c r="AC227" s="32"/>
      <c r="AD227" s="32"/>
      <c r="AE227" s="32"/>
      <c r="AF227" s="32"/>
    </row>
    <row r="228" spans="1:32" s="27" customFormat="1" ht="19.5" customHeight="1">
      <c r="A228" s="28">
        <v>221</v>
      </c>
      <c r="B228" s="29"/>
      <c r="C228" s="140"/>
      <c r="D228" s="30"/>
      <c r="E228" s="31"/>
      <c r="F228" s="32"/>
      <c r="G228" s="43"/>
      <c r="H228" s="44"/>
      <c r="I228" s="35">
        <f t="shared" si="18"/>
      </c>
      <c r="J228" s="31"/>
      <c r="K228" s="32"/>
      <c r="L228" s="36">
        <f t="shared" si="19"/>
      </c>
      <c r="M228" s="228">
        <f t="shared" si="16"/>
      </c>
      <c r="N228" s="174">
        <f t="shared" si="17"/>
      </c>
      <c r="O228" s="40"/>
      <c r="P228" s="41"/>
      <c r="Q228" s="41"/>
      <c r="R228" s="41"/>
      <c r="S228" s="41"/>
      <c r="T228" s="41"/>
      <c r="U228" s="42"/>
      <c r="V228" s="40"/>
      <c r="W228" s="32"/>
      <c r="X228" s="41"/>
      <c r="Y228" s="41"/>
      <c r="Z228" s="41"/>
      <c r="AA228" s="32"/>
      <c r="AB228" s="32"/>
      <c r="AC228" s="32"/>
      <c r="AD228" s="32"/>
      <c r="AE228" s="32"/>
      <c r="AF228" s="32"/>
    </row>
    <row r="229" spans="1:32" s="27" customFormat="1" ht="19.5" customHeight="1">
      <c r="A229" s="28">
        <v>222</v>
      </c>
      <c r="B229" s="29"/>
      <c r="C229" s="140"/>
      <c r="D229" s="30"/>
      <c r="E229" s="31"/>
      <c r="F229" s="32"/>
      <c r="G229" s="43"/>
      <c r="H229" s="44"/>
      <c r="I229" s="35">
        <f t="shared" si="18"/>
      </c>
      <c r="J229" s="31"/>
      <c r="K229" s="32"/>
      <c r="L229" s="36">
        <f t="shared" si="19"/>
      </c>
      <c r="M229" s="228">
        <f t="shared" si="16"/>
      </c>
      <c r="N229" s="174">
        <f t="shared" si="17"/>
      </c>
      <c r="O229" s="40"/>
      <c r="P229" s="41"/>
      <c r="Q229" s="41"/>
      <c r="R229" s="41"/>
      <c r="S229" s="41"/>
      <c r="T229" s="41"/>
      <c r="U229" s="42"/>
      <c r="V229" s="40"/>
      <c r="W229" s="32"/>
      <c r="X229" s="41"/>
      <c r="Y229" s="41"/>
      <c r="Z229" s="41"/>
      <c r="AA229" s="32"/>
      <c r="AB229" s="32"/>
      <c r="AC229" s="32"/>
      <c r="AD229" s="32"/>
      <c r="AE229" s="32"/>
      <c r="AF229" s="32"/>
    </row>
    <row r="230" spans="1:32" s="27" customFormat="1" ht="19.5" customHeight="1">
      <c r="A230" s="28">
        <v>223</v>
      </c>
      <c r="B230" s="29"/>
      <c r="C230" s="140"/>
      <c r="D230" s="30"/>
      <c r="E230" s="31"/>
      <c r="F230" s="32"/>
      <c r="G230" s="43"/>
      <c r="H230" s="44"/>
      <c r="I230" s="35">
        <f t="shared" si="18"/>
      </c>
      <c r="J230" s="31"/>
      <c r="K230" s="32"/>
      <c r="L230" s="36">
        <f t="shared" si="19"/>
      </c>
      <c r="M230" s="228">
        <f t="shared" si="16"/>
      </c>
      <c r="N230" s="174">
        <f t="shared" si="17"/>
      </c>
      <c r="O230" s="40"/>
      <c r="P230" s="41"/>
      <c r="Q230" s="41"/>
      <c r="R230" s="41"/>
      <c r="S230" s="41"/>
      <c r="T230" s="41"/>
      <c r="U230" s="42"/>
      <c r="V230" s="40"/>
      <c r="W230" s="32"/>
      <c r="X230" s="41"/>
      <c r="Y230" s="41"/>
      <c r="Z230" s="41"/>
      <c r="AA230" s="32"/>
      <c r="AB230" s="32"/>
      <c r="AC230" s="32"/>
      <c r="AD230" s="32"/>
      <c r="AE230" s="32"/>
      <c r="AF230" s="32"/>
    </row>
    <row r="231" spans="1:32" s="27" customFormat="1" ht="19.5" customHeight="1">
      <c r="A231" s="28">
        <v>224</v>
      </c>
      <c r="B231" s="29"/>
      <c r="C231" s="140"/>
      <c r="D231" s="30"/>
      <c r="E231" s="31"/>
      <c r="F231" s="32"/>
      <c r="G231" s="43"/>
      <c r="H231" s="44"/>
      <c r="I231" s="35">
        <f t="shared" si="18"/>
      </c>
      <c r="J231" s="31"/>
      <c r="K231" s="32"/>
      <c r="L231" s="36">
        <f t="shared" si="19"/>
      </c>
      <c r="M231" s="228">
        <f t="shared" si="16"/>
      </c>
      <c r="N231" s="174">
        <f t="shared" si="17"/>
      </c>
      <c r="O231" s="40"/>
      <c r="P231" s="41"/>
      <c r="Q231" s="41"/>
      <c r="R231" s="41"/>
      <c r="S231" s="41"/>
      <c r="T231" s="41"/>
      <c r="U231" s="42"/>
      <c r="V231" s="40"/>
      <c r="W231" s="32"/>
      <c r="X231" s="41"/>
      <c r="Y231" s="41"/>
      <c r="Z231" s="41"/>
      <c r="AA231" s="32"/>
      <c r="AB231" s="32"/>
      <c r="AC231" s="32"/>
      <c r="AD231" s="32"/>
      <c r="AE231" s="32"/>
      <c r="AF231" s="32"/>
    </row>
    <row r="232" spans="1:32" s="27" customFormat="1" ht="19.5" customHeight="1">
      <c r="A232" s="28">
        <v>225</v>
      </c>
      <c r="B232" s="29"/>
      <c r="C232" s="140"/>
      <c r="D232" s="30"/>
      <c r="E232" s="31"/>
      <c r="F232" s="32"/>
      <c r="G232" s="43"/>
      <c r="H232" s="44"/>
      <c r="I232" s="35">
        <f t="shared" si="18"/>
      </c>
      <c r="J232" s="31"/>
      <c r="K232" s="32"/>
      <c r="L232" s="36">
        <f t="shared" si="19"/>
      </c>
      <c r="M232" s="228">
        <f t="shared" si="16"/>
      </c>
      <c r="N232" s="174">
        <f t="shared" si="17"/>
      </c>
      <c r="O232" s="40"/>
      <c r="P232" s="41"/>
      <c r="Q232" s="41"/>
      <c r="R232" s="41"/>
      <c r="S232" s="41"/>
      <c r="T232" s="41"/>
      <c r="U232" s="42"/>
      <c r="V232" s="40"/>
      <c r="W232" s="32"/>
      <c r="X232" s="41"/>
      <c r="Y232" s="41"/>
      <c r="Z232" s="41"/>
      <c r="AA232" s="32"/>
      <c r="AB232" s="32"/>
      <c r="AC232" s="32"/>
      <c r="AD232" s="32"/>
      <c r="AE232" s="32"/>
      <c r="AF232" s="32"/>
    </row>
    <row r="233" spans="1:32" s="27" customFormat="1" ht="19.5" customHeight="1">
      <c r="A233" s="28">
        <v>226</v>
      </c>
      <c r="B233" s="29"/>
      <c r="C233" s="140"/>
      <c r="D233" s="30"/>
      <c r="E233" s="31"/>
      <c r="F233" s="32"/>
      <c r="G233" s="43"/>
      <c r="H233" s="44"/>
      <c r="I233" s="35">
        <f t="shared" si="18"/>
      </c>
      <c r="J233" s="31"/>
      <c r="K233" s="32"/>
      <c r="L233" s="36">
        <f t="shared" si="19"/>
      </c>
      <c r="M233" s="228">
        <f t="shared" si="16"/>
      </c>
      <c r="N233" s="174">
        <f t="shared" si="17"/>
      </c>
      <c r="O233" s="40"/>
      <c r="P233" s="41"/>
      <c r="Q233" s="41"/>
      <c r="R233" s="41"/>
      <c r="S233" s="41"/>
      <c r="T233" s="41"/>
      <c r="U233" s="42"/>
      <c r="V233" s="40"/>
      <c r="W233" s="32"/>
      <c r="X233" s="41"/>
      <c r="Y233" s="41"/>
      <c r="Z233" s="41"/>
      <c r="AA233" s="32"/>
      <c r="AB233" s="32"/>
      <c r="AC233" s="32"/>
      <c r="AD233" s="32"/>
      <c r="AE233" s="32"/>
      <c r="AF233" s="32"/>
    </row>
    <row r="234" spans="1:32" s="27" customFormat="1" ht="19.5" customHeight="1">
      <c r="A234" s="28">
        <v>227</v>
      </c>
      <c r="B234" s="29"/>
      <c r="C234" s="140"/>
      <c r="D234" s="30"/>
      <c r="E234" s="31"/>
      <c r="F234" s="32"/>
      <c r="G234" s="43"/>
      <c r="H234" s="44"/>
      <c r="I234" s="35">
        <f t="shared" si="18"/>
      </c>
      <c r="J234" s="31"/>
      <c r="K234" s="32"/>
      <c r="L234" s="36">
        <f t="shared" si="19"/>
      </c>
      <c r="M234" s="228">
        <f t="shared" si="16"/>
      </c>
      <c r="N234" s="174">
        <f t="shared" si="17"/>
      </c>
      <c r="O234" s="40"/>
      <c r="P234" s="41"/>
      <c r="Q234" s="41"/>
      <c r="R234" s="41"/>
      <c r="S234" s="41"/>
      <c r="T234" s="41"/>
      <c r="U234" s="42"/>
      <c r="V234" s="40"/>
      <c r="W234" s="32"/>
      <c r="X234" s="41"/>
      <c r="Y234" s="41"/>
      <c r="Z234" s="41"/>
      <c r="AA234" s="32"/>
      <c r="AB234" s="32"/>
      <c r="AC234" s="32"/>
      <c r="AD234" s="32"/>
      <c r="AE234" s="32"/>
      <c r="AF234" s="32"/>
    </row>
    <row r="235" spans="1:32" s="27" customFormat="1" ht="19.5" customHeight="1">
      <c r="A235" s="28">
        <v>228</v>
      </c>
      <c r="B235" s="29"/>
      <c r="C235" s="140"/>
      <c r="D235" s="30"/>
      <c r="E235" s="31"/>
      <c r="F235" s="32"/>
      <c r="G235" s="43"/>
      <c r="H235" s="44"/>
      <c r="I235" s="35">
        <f t="shared" si="18"/>
      </c>
      <c r="J235" s="31"/>
      <c r="K235" s="32"/>
      <c r="L235" s="36">
        <f t="shared" si="19"/>
      </c>
      <c r="M235" s="228">
        <f t="shared" si="16"/>
      </c>
      <c r="N235" s="174">
        <f t="shared" si="17"/>
      </c>
      <c r="O235" s="40"/>
      <c r="P235" s="41"/>
      <c r="Q235" s="41"/>
      <c r="R235" s="41"/>
      <c r="S235" s="41"/>
      <c r="T235" s="41"/>
      <c r="U235" s="42"/>
      <c r="V235" s="40"/>
      <c r="W235" s="32"/>
      <c r="X235" s="41"/>
      <c r="Y235" s="41"/>
      <c r="Z235" s="41"/>
      <c r="AA235" s="32"/>
      <c r="AB235" s="32"/>
      <c r="AC235" s="32"/>
      <c r="AD235" s="32"/>
      <c r="AE235" s="32"/>
      <c r="AF235" s="32"/>
    </row>
    <row r="236" spans="1:32" s="27" customFormat="1" ht="19.5" customHeight="1">
      <c r="A236" s="28">
        <v>229</v>
      </c>
      <c r="B236" s="29"/>
      <c r="C236" s="140"/>
      <c r="D236" s="30"/>
      <c r="E236" s="31"/>
      <c r="F236" s="32"/>
      <c r="G236" s="43"/>
      <c r="H236" s="44"/>
      <c r="I236" s="35">
        <f t="shared" si="18"/>
      </c>
      <c r="J236" s="31"/>
      <c r="K236" s="32"/>
      <c r="L236" s="36">
        <f t="shared" si="19"/>
      </c>
      <c r="M236" s="228">
        <f t="shared" si="16"/>
      </c>
      <c r="N236" s="174">
        <f t="shared" si="17"/>
      </c>
      <c r="O236" s="40"/>
      <c r="P236" s="41"/>
      <c r="Q236" s="41"/>
      <c r="R236" s="41"/>
      <c r="S236" s="41"/>
      <c r="T236" s="41"/>
      <c r="U236" s="42"/>
      <c r="V236" s="40"/>
      <c r="W236" s="32"/>
      <c r="X236" s="41"/>
      <c r="Y236" s="41"/>
      <c r="Z236" s="41"/>
      <c r="AA236" s="32"/>
      <c r="AB236" s="32"/>
      <c r="AC236" s="32"/>
      <c r="AD236" s="32"/>
      <c r="AE236" s="32"/>
      <c r="AF236" s="32"/>
    </row>
    <row r="237" spans="1:32" s="27" customFormat="1" ht="19.5" customHeight="1">
      <c r="A237" s="28">
        <v>230</v>
      </c>
      <c r="B237" s="29"/>
      <c r="C237" s="140"/>
      <c r="D237" s="30"/>
      <c r="E237" s="31"/>
      <c r="F237" s="32"/>
      <c r="G237" s="43"/>
      <c r="H237" s="44"/>
      <c r="I237" s="35">
        <f t="shared" si="18"/>
      </c>
      <c r="J237" s="31"/>
      <c r="K237" s="32"/>
      <c r="L237" s="36">
        <f t="shared" si="19"/>
      </c>
      <c r="M237" s="228">
        <f t="shared" si="16"/>
      </c>
      <c r="N237" s="174">
        <f t="shared" si="17"/>
      </c>
      <c r="O237" s="40"/>
      <c r="P237" s="41"/>
      <c r="Q237" s="41"/>
      <c r="R237" s="41"/>
      <c r="S237" s="41"/>
      <c r="T237" s="41"/>
      <c r="U237" s="42"/>
      <c r="V237" s="40"/>
      <c r="W237" s="32"/>
      <c r="X237" s="41"/>
      <c r="Y237" s="41"/>
      <c r="Z237" s="41"/>
      <c r="AA237" s="32"/>
      <c r="AB237" s="32"/>
      <c r="AC237" s="32"/>
      <c r="AD237" s="32"/>
      <c r="AE237" s="32"/>
      <c r="AF237" s="32"/>
    </row>
    <row r="238" spans="1:32" s="27" customFormat="1" ht="19.5" customHeight="1">
      <c r="A238" s="28">
        <v>231</v>
      </c>
      <c r="B238" s="29"/>
      <c r="C238" s="140"/>
      <c r="D238" s="30"/>
      <c r="E238" s="31"/>
      <c r="F238" s="32"/>
      <c r="G238" s="43"/>
      <c r="H238" s="44"/>
      <c r="I238" s="35">
        <f t="shared" si="18"/>
      </c>
      <c r="J238" s="31"/>
      <c r="K238" s="32"/>
      <c r="L238" s="36">
        <f t="shared" si="19"/>
      </c>
      <c r="M238" s="228">
        <f t="shared" si="16"/>
      </c>
      <c r="N238" s="174">
        <f t="shared" si="17"/>
      </c>
      <c r="O238" s="40"/>
      <c r="P238" s="41"/>
      <c r="Q238" s="41"/>
      <c r="R238" s="41"/>
      <c r="S238" s="41"/>
      <c r="T238" s="41"/>
      <c r="U238" s="42"/>
      <c r="V238" s="40"/>
      <c r="W238" s="32"/>
      <c r="X238" s="41"/>
      <c r="Y238" s="41"/>
      <c r="Z238" s="41"/>
      <c r="AA238" s="32"/>
      <c r="AB238" s="32"/>
      <c r="AC238" s="32"/>
      <c r="AD238" s="32"/>
      <c r="AE238" s="32"/>
      <c r="AF238" s="32"/>
    </row>
    <row r="239" spans="1:32" s="27" customFormat="1" ht="19.5" customHeight="1">
      <c r="A239" s="28">
        <v>232</v>
      </c>
      <c r="B239" s="29"/>
      <c r="C239" s="140"/>
      <c r="D239" s="30"/>
      <c r="E239" s="31"/>
      <c r="F239" s="32"/>
      <c r="G239" s="43"/>
      <c r="H239" s="44"/>
      <c r="I239" s="35">
        <f t="shared" si="18"/>
      </c>
      <c r="J239" s="31"/>
      <c r="K239" s="32"/>
      <c r="L239" s="36">
        <f t="shared" si="19"/>
      </c>
      <c r="M239" s="228">
        <f t="shared" si="16"/>
      </c>
      <c r="N239" s="174">
        <f t="shared" si="17"/>
      </c>
      <c r="O239" s="40"/>
      <c r="P239" s="41"/>
      <c r="Q239" s="41"/>
      <c r="R239" s="41"/>
      <c r="S239" s="41"/>
      <c r="T239" s="41"/>
      <c r="U239" s="42"/>
      <c r="V239" s="40"/>
      <c r="W239" s="32"/>
      <c r="X239" s="41"/>
      <c r="Y239" s="41"/>
      <c r="Z239" s="41"/>
      <c r="AA239" s="32"/>
      <c r="AB239" s="32"/>
      <c r="AC239" s="32"/>
      <c r="AD239" s="32"/>
      <c r="AE239" s="32"/>
      <c r="AF239" s="32"/>
    </row>
    <row r="240" spans="1:32" s="27" customFormat="1" ht="19.5" customHeight="1">
      <c r="A240" s="28">
        <v>233</v>
      </c>
      <c r="B240" s="29"/>
      <c r="C240" s="140"/>
      <c r="D240" s="30"/>
      <c r="E240" s="31"/>
      <c r="F240" s="32"/>
      <c r="G240" s="43"/>
      <c r="H240" s="44"/>
      <c r="I240" s="35">
        <f t="shared" si="18"/>
      </c>
      <c r="J240" s="31"/>
      <c r="K240" s="32"/>
      <c r="L240" s="36">
        <f t="shared" si="19"/>
      </c>
      <c r="M240" s="228">
        <f t="shared" si="16"/>
      </c>
      <c r="N240" s="174">
        <f t="shared" si="17"/>
      </c>
      <c r="O240" s="40"/>
      <c r="P240" s="41"/>
      <c r="Q240" s="41"/>
      <c r="R240" s="41"/>
      <c r="S240" s="41"/>
      <c r="T240" s="41"/>
      <c r="U240" s="42"/>
      <c r="V240" s="40"/>
      <c r="W240" s="32"/>
      <c r="X240" s="41"/>
      <c r="Y240" s="41"/>
      <c r="Z240" s="41"/>
      <c r="AA240" s="32"/>
      <c r="AB240" s="32"/>
      <c r="AC240" s="32"/>
      <c r="AD240" s="32"/>
      <c r="AE240" s="32"/>
      <c r="AF240" s="32"/>
    </row>
    <row r="241" spans="1:32" s="27" customFormat="1" ht="19.5" customHeight="1">
      <c r="A241" s="28">
        <v>234</v>
      </c>
      <c r="B241" s="29"/>
      <c r="C241" s="140"/>
      <c r="D241" s="30"/>
      <c r="E241" s="31"/>
      <c r="F241" s="32"/>
      <c r="G241" s="43"/>
      <c r="H241" s="44"/>
      <c r="I241" s="35">
        <f t="shared" si="18"/>
      </c>
      <c r="J241" s="31"/>
      <c r="K241" s="32"/>
      <c r="L241" s="36">
        <f t="shared" si="19"/>
      </c>
      <c r="M241" s="228">
        <f t="shared" si="16"/>
      </c>
      <c r="N241" s="174">
        <f t="shared" si="17"/>
      </c>
      <c r="O241" s="40"/>
      <c r="P241" s="41"/>
      <c r="Q241" s="41"/>
      <c r="R241" s="41"/>
      <c r="S241" s="41"/>
      <c r="T241" s="41"/>
      <c r="U241" s="42"/>
      <c r="V241" s="40"/>
      <c r="W241" s="32"/>
      <c r="X241" s="41"/>
      <c r="Y241" s="41"/>
      <c r="Z241" s="41"/>
      <c r="AA241" s="32"/>
      <c r="AB241" s="32"/>
      <c r="AC241" s="32"/>
      <c r="AD241" s="32"/>
      <c r="AE241" s="32"/>
      <c r="AF241" s="32"/>
    </row>
    <row r="242" spans="1:32" s="27" customFormat="1" ht="19.5" customHeight="1">
      <c r="A242" s="28">
        <v>235</v>
      </c>
      <c r="B242" s="29"/>
      <c r="C242" s="140"/>
      <c r="D242" s="30"/>
      <c r="E242" s="31"/>
      <c r="F242" s="32"/>
      <c r="G242" s="43"/>
      <c r="H242" s="44"/>
      <c r="I242" s="35">
        <f t="shared" si="18"/>
      </c>
      <c r="J242" s="31"/>
      <c r="K242" s="32"/>
      <c r="L242" s="36">
        <f t="shared" si="19"/>
      </c>
      <c r="M242" s="228">
        <f t="shared" si="16"/>
      </c>
      <c r="N242" s="174">
        <f t="shared" si="17"/>
      </c>
      <c r="O242" s="40"/>
      <c r="P242" s="41"/>
      <c r="Q242" s="41"/>
      <c r="R242" s="41"/>
      <c r="S242" s="41"/>
      <c r="T242" s="41"/>
      <c r="U242" s="42"/>
      <c r="V242" s="40"/>
      <c r="W242" s="32"/>
      <c r="X242" s="41"/>
      <c r="Y242" s="41"/>
      <c r="Z242" s="41"/>
      <c r="AA242" s="32"/>
      <c r="AB242" s="32"/>
      <c r="AC242" s="32"/>
      <c r="AD242" s="32"/>
      <c r="AE242" s="32"/>
      <c r="AF242" s="32"/>
    </row>
    <row r="243" spans="1:32" s="27" customFormat="1" ht="19.5" customHeight="1">
      <c r="A243" s="28">
        <v>236</v>
      </c>
      <c r="B243" s="29"/>
      <c r="C243" s="140"/>
      <c r="D243" s="30"/>
      <c r="E243" s="31"/>
      <c r="F243" s="32"/>
      <c r="G243" s="43"/>
      <c r="H243" s="44"/>
      <c r="I243" s="35">
        <f t="shared" si="18"/>
      </c>
      <c r="J243" s="31"/>
      <c r="K243" s="32"/>
      <c r="L243" s="36">
        <f t="shared" si="19"/>
      </c>
      <c r="M243" s="228">
        <f t="shared" si="16"/>
      </c>
      <c r="N243" s="174">
        <f t="shared" si="17"/>
      </c>
      <c r="O243" s="40"/>
      <c r="P243" s="41"/>
      <c r="Q243" s="41"/>
      <c r="R243" s="41"/>
      <c r="S243" s="41"/>
      <c r="T243" s="41"/>
      <c r="U243" s="42"/>
      <c r="V243" s="40"/>
      <c r="W243" s="32"/>
      <c r="X243" s="41"/>
      <c r="Y243" s="41"/>
      <c r="Z243" s="41"/>
      <c r="AA243" s="32"/>
      <c r="AB243" s="32"/>
      <c r="AC243" s="32"/>
      <c r="AD243" s="32"/>
      <c r="AE243" s="32"/>
      <c r="AF243" s="32"/>
    </row>
    <row r="244" spans="1:32" s="27" customFormat="1" ht="19.5" customHeight="1">
      <c r="A244" s="28">
        <v>237</v>
      </c>
      <c r="B244" s="29"/>
      <c r="C244" s="140"/>
      <c r="D244" s="30"/>
      <c r="E244" s="31"/>
      <c r="F244" s="32"/>
      <c r="G244" s="43"/>
      <c r="H244" s="44"/>
      <c r="I244" s="35">
        <f t="shared" si="18"/>
      </c>
      <c r="J244" s="31"/>
      <c r="K244" s="32"/>
      <c r="L244" s="36">
        <f t="shared" si="19"/>
      </c>
      <c r="M244" s="228">
        <f t="shared" si="16"/>
      </c>
      <c r="N244" s="174">
        <f t="shared" si="17"/>
      </c>
      <c r="O244" s="40"/>
      <c r="P244" s="41"/>
      <c r="Q244" s="41"/>
      <c r="R244" s="41"/>
      <c r="S244" s="41"/>
      <c r="T244" s="41"/>
      <c r="U244" s="42"/>
      <c r="V244" s="40"/>
      <c r="W244" s="32"/>
      <c r="X244" s="41"/>
      <c r="Y244" s="41"/>
      <c r="Z244" s="41"/>
      <c r="AA244" s="32"/>
      <c r="AB244" s="32"/>
      <c r="AC244" s="32"/>
      <c r="AD244" s="32"/>
      <c r="AE244" s="32"/>
      <c r="AF244" s="32"/>
    </row>
    <row r="245" spans="1:32" s="27" customFormat="1" ht="19.5" customHeight="1">
      <c r="A245" s="28">
        <v>238</v>
      </c>
      <c r="B245" s="29"/>
      <c r="C245" s="140"/>
      <c r="D245" s="30"/>
      <c r="E245" s="31"/>
      <c r="F245" s="32"/>
      <c r="G245" s="43"/>
      <c r="H245" s="44"/>
      <c r="I245" s="35">
        <f t="shared" si="18"/>
      </c>
      <c r="J245" s="31"/>
      <c r="K245" s="32"/>
      <c r="L245" s="36">
        <f t="shared" si="19"/>
      </c>
      <c r="M245" s="228">
        <f t="shared" si="16"/>
      </c>
      <c r="N245" s="174">
        <f t="shared" si="17"/>
      </c>
      <c r="O245" s="40"/>
      <c r="P245" s="41"/>
      <c r="Q245" s="41"/>
      <c r="R245" s="41"/>
      <c r="S245" s="41"/>
      <c r="T245" s="41"/>
      <c r="U245" s="42"/>
      <c r="V245" s="40"/>
      <c r="W245" s="32"/>
      <c r="X245" s="41"/>
      <c r="Y245" s="41"/>
      <c r="Z245" s="41"/>
      <c r="AA245" s="32"/>
      <c r="AB245" s="32"/>
      <c r="AC245" s="32"/>
      <c r="AD245" s="32"/>
      <c r="AE245" s="32"/>
      <c r="AF245" s="32"/>
    </row>
    <row r="246" spans="1:32" s="27" customFormat="1" ht="19.5" customHeight="1">
      <c r="A246" s="28">
        <v>239</v>
      </c>
      <c r="B246" s="29"/>
      <c r="C246" s="140"/>
      <c r="D246" s="30"/>
      <c r="E246" s="31"/>
      <c r="F246" s="32"/>
      <c r="G246" s="43"/>
      <c r="H246" s="44"/>
      <c r="I246" s="35">
        <f t="shared" si="18"/>
      </c>
      <c r="J246" s="31"/>
      <c r="K246" s="32"/>
      <c r="L246" s="36">
        <f t="shared" si="19"/>
      </c>
      <c r="M246" s="228">
        <f t="shared" si="16"/>
      </c>
      <c r="N246" s="174">
        <f t="shared" si="17"/>
      </c>
      <c r="O246" s="40"/>
      <c r="P246" s="41"/>
      <c r="Q246" s="41"/>
      <c r="R246" s="41"/>
      <c r="S246" s="41"/>
      <c r="T246" s="41"/>
      <c r="U246" s="42"/>
      <c r="V246" s="40"/>
      <c r="W246" s="32"/>
      <c r="X246" s="41"/>
      <c r="Y246" s="41"/>
      <c r="Z246" s="41"/>
      <c r="AA246" s="32"/>
      <c r="AB246" s="32"/>
      <c r="AC246" s="32"/>
      <c r="AD246" s="32"/>
      <c r="AE246" s="32"/>
      <c r="AF246" s="32"/>
    </row>
    <row r="247" spans="1:32" s="27" customFormat="1" ht="19.5" customHeight="1">
      <c r="A247" s="28">
        <v>240</v>
      </c>
      <c r="B247" s="29"/>
      <c r="C247" s="140"/>
      <c r="D247" s="30"/>
      <c r="E247" s="31"/>
      <c r="F247" s="32"/>
      <c r="G247" s="43"/>
      <c r="H247" s="44"/>
      <c r="I247" s="35">
        <f t="shared" si="18"/>
      </c>
      <c r="J247" s="31"/>
      <c r="K247" s="32"/>
      <c r="L247" s="36">
        <f t="shared" si="19"/>
      </c>
      <c r="M247" s="228">
        <f t="shared" si="16"/>
      </c>
      <c r="N247" s="174">
        <f t="shared" si="17"/>
      </c>
      <c r="O247" s="40"/>
      <c r="P247" s="41"/>
      <c r="Q247" s="41"/>
      <c r="R247" s="41"/>
      <c r="S247" s="41"/>
      <c r="T247" s="41"/>
      <c r="U247" s="42"/>
      <c r="V247" s="40"/>
      <c r="W247" s="32"/>
      <c r="X247" s="41"/>
      <c r="Y247" s="41"/>
      <c r="Z247" s="41"/>
      <c r="AA247" s="32"/>
      <c r="AB247" s="32"/>
      <c r="AC247" s="32"/>
      <c r="AD247" s="32"/>
      <c r="AE247" s="32"/>
      <c r="AF247" s="32"/>
    </row>
    <row r="248" spans="1:32" s="27" customFormat="1" ht="19.5" customHeight="1">
      <c r="A248" s="28">
        <v>241</v>
      </c>
      <c r="B248" s="29"/>
      <c r="C248" s="140"/>
      <c r="D248" s="30"/>
      <c r="E248" s="31"/>
      <c r="F248" s="32"/>
      <c r="G248" s="43"/>
      <c r="H248" s="44"/>
      <c r="I248" s="35">
        <f t="shared" si="18"/>
      </c>
      <c r="J248" s="31"/>
      <c r="K248" s="32"/>
      <c r="L248" s="36">
        <f t="shared" si="19"/>
      </c>
      <c r="M248" s="228">
        <f t="shared" si="16"/>
      </c>
      <c r="N248" s="174">
        <f t="shared" si="17"/>
      </c>
      <c r="O248" s="40"/>
      <c r="P248" s="41"/>
      <c r="Q248" s="41"/>
      <c r="R248" s="41"/>
      <c r="S248" s="41"/>
      <c r="T248" s="41"/>
      <c r="U248" s="42"/>
      <c r="V248" s="40"/>
      <c r="W248" s="32"/>
      <c r="X248" s="41"/>
      <c r="Y248" s="41"/>
      <c r="Z248" s="41"/>
      <c r="AA248" s="32"/>
      <c r="AB248" s="32"/>
      <c r="AC248" s="32"/>
      <c r="AD248" s="32"/>
      <c r="AE248" s="32"/>
      <c r="AF248" s="32"/>
    </row>
    <row r="249" spans="1:32" s="27" customFormat="1" ht="19.5" customHeight="1">
      <c r="A249" s="28">
        <v>242</v>
      </c>
      <c r="B249" s="29"/>
      <c r="C249" s="140"/>
      <c r="D249" s="30"/>
      <c r="E249" s="31"/>
      <c r="F249" s="32"/>
      <c r="G249" s="43"/>
      <c r="H249" s="44"/>
      <c r="I249" s="35">
        <f t="shared" si="18"/>
      </c>
      <c r="J249" s="31"/>
      <c r="K249" s="32"/>
      <c r="L249" s="36">
        <f t="shared" si="19"/>
      </c>
      <c r="M249" s="228">
        <f t="shared" si="16"/>
      </c>
      <c r="N249" s="174">
        <f t="shared" si="17"/>
      </c>
      <c r="O249" s="40"/>
      <c r="P249" s="41"/>
      <c r="Q249" s="41"/>
      <c r="R249" s="41"/>
      <c r="S249" s="41"/>
      <c r="T249" s="41"/>
      <c r="U249" s="42"/>
      <c r="V249" s="40"/>
      <c r="W249" s="32"/>
      <c r="X249" s="41"/>
      <c r="Y249" s="41"/>
      <c r="Z249" s="41"/>
      <c r="AA249" s="32"/>
      <c r="AB249" s="32"/>
      <c r="AC249" s="32"/>
      <c r="AD249" s="32"/>
      <c r="AE249" s="32"/>
      <c r="AF249" s="32"/>
    </row>
    <row r="250" spans="1:32" s="27" customFormat="1" ht="19.5" customHeight="1">
      <c r="A250" s="28">
        <v>243</v>
      </c>
      <c r="B250" s="29"/>
      <c r="C250" s="140"/>
      <c r="D250" s="30"/>
      <c r="E250" s="31"/>
      <c r="F250" s="32"/>
      <c r="G250" s="43"/>
      <c r="H250" s="44"/>
      <c r="I250" s="35">
        <f t="shared" si="18"/>
      </c>
      <c r="J250" s="31"/>
      <c r="K250" s="32"/>
      <c r="L250" s="36">
        <f t="shared" si="19"/>
      </c>
      <c r="M250" s="228">
        <f t="shared" si="16"/>
      </c>
      <c r="N250" s="174">
        <f t="shared" si="17"/>
      </c>
      <c r="O250" s="40"/>
      <c r="P250" s="41"/>
      <c r="Q250" s="41"/>
      <c r="R250" s="41"/>
      <c r="S250" s="41"/>
      <c r="T250" s="41"/>
      <c r="U250" s="42"/>
      <c r="V250" s="40"/>
      <c r="W250" s="32"/>
      <c r="X250" s="41"/>
      <c r="Y250" s="41"/>
      <c r="Z250" s="41"/>
      <c r="AA250" s="32"/>
      <c r="AB250" s="32"/>
      <c r="AC250" s="32"/>
      <c r="AD250" s="32"/>
      <c r="AE250" s="32"/>
      <c r="AF250" s="32"/>
    </row>
    <row r="251" spans="1:32" s="27" customFormat="1" ht="19.5" customHeight="1">
      <c r="A251" s="28">
        <v>244</v>
      </c>
      <c r="B251" s="29"/>
      <c r="C251" s="140"/>
      <c r="D251" s="30"/>
      <c r="E251" s="31"/>
      <c r="F251" s="32"/>
      <c r="G251" s="43"/>
      <c r="H251" s="44"/>
      <c r="I251" s="35">
        <f t="shared" si="18"/>
      </c>
      <c r="J251" s="31"/>
      <c r="K251" s="32"/>
      <c r="L251" s="36">
        <f t="shared" si="19"/>
      </c>
      <c r="M251" s="228">
        <f t="shared" si="16"/>
      </c>
      <c r="N251" s="174">
        <f t="shared" si="17"/>
      </c>
      <c r="O251" s="40"/>
      <c r="P251" s="41"/>
      <c r="Q251" s="41"/>
      <c r="R251" s="41"/>
      <c r="S251" s="41"/>
      <c r="T251" s="41"/>
      <c r="U251" s="42"/>
      <c r="V251" s="40"/>
      <c r="W251" s="32"/>
      <c r="X251" s="41"/>
      <c r="Y251" s="41"/>
      <c r="Z251" s="41"/>
      <c r="AA251" s="32"/>
      <c r="AB251" s="32"/>
      <c r="AC251" s="32"/>
      <c r="AD251" s="32"/>
      <c r="AE251" s="32"/>
      <c r="AF251" s="32"/>
    </row>
    <row r="252" spans="1:32" s="27" customFormat="1" ht="19.5" customHeight="1">
      <c r="A252" s="28">
        <v>245</v>
      </c>
      <c r="B252" s="29"/>
      <c r="C252" s="140"/>
      <c r="D252" s="30"/>
      <c r="E252" s="31"/>
      <c r="F252" s="32"/>
      <c r="G252" s="43"/>
      <c r="H252" s="44"/>
      <c r="I252" s="35">
        <f t="shared" si="18"/>
      </c>
      <c r="J252" s="31"/>
      <c r="K252" s="32"/>
      <c r="L252" s="36">
        <f t="shared" si="19"/>
      </c>
      <c r="M252" s="228">
        <f t="shared" si="16"/>
      </c>
      <c r="N252" s="174">
        <f t="shared" si="17"/>
      </c>
      <c r="O252" s="40"/>
      <c r="P252" s="41"/>
      <c r="Q252" s="41"/>
      <c r="R252" s="41"/>
      <c r="S252" s="41"/>
      <c r="T252" s="41"/>
      <c r="U252" s="42"/>
      <c r="V252" s="40"/>
      <c r="W252" s="32"/>
      <c r="X252" s="41"/>
      <c r="Y252" s="41"/>
      <c r="Z252" s="41"/>
      <c r="AA252" s="32"/>
      <c r="AB252" s="32"/>
      <c r="AC252" s="32"/>
      <c r="AD252" s="32"/>
      <c r="AE252" s="32"/>
      <c r="AF252" s="32"/>
    </row>
    <row r="253" spans="1:32" s="27" customFormat="1" ht="19.5" customHeight="1">
      <c r="A253" s="28">
        <v>246</v>
      </c>
      <c r="B253" s="29"/>
      <c r="C253" s="140"/>
      <c r="D253" s="30"/>
      <c r="E253" s="31"/>
      <c r="F253" s="32"/>
      <c r="G253" s="43"/>
      <c r="H253" s="44"/>
      <c r="I253" s="35">
        <f t="shared" si="18"/>
      </c>
      <c r="J253" s="31"/>
      <c r="K253" s="32"/>
      <c r="L253" s="36">
        <f t="shared" si="19"/>
      </c>
      <c r="M253" s="228">
        <f t="shared" si="16"/>
      </c>
      <c r="N253" s="174">
        <f t="shared" si="17"/>
      </c>
      <c r="O253" s="40"/>
      <c r="P253" s="41"/>
      <c r="Q253" s="41"/>
      <c r="R253" s="41"/>
      <c r="S253" s="41"/>
      <c r="T253" s="41"/>
      <c r="U253" s="42"/>
      <c r="V253" s="40"/>
      <c r="W253" s="32"/>
      <c r="X253" s="41"/>
      <c r="Y253" s="41"/>
      <c r="Z253" s="41"/>
      <c r="AA253" s="32"/>
      <c r="AB253" s="32"/>
      <c r="AC253" s="32"/>
      <c r="AD253" s="32"/>
      <c r="AE253" s="32"/>
      <c r="AF253" s="32"/>
    </row>
    <row r="254" spans="1:32" s="27" customFormat="1" ht="19.5" customHeight="1">
      <c r="A254" s="28">
        <v>247</v>
      </c>
      <c r="B254" s="29"/>
      <c r="C254" s="140"/>
      <c r="D254" s="30"/>
      <c r="E254" s="31"/>
      <c r="F254" s="32"/>
      <c r="G254" s="43"/>
      <c r="H254" s="44"/>
      <c r="I254" s="35">
        <f t="shared" si="18"/>
      </c>
      <c r="J254" s="31"/>
      <c r="K254" s="32"/>
      <c r="L254" s="36">
        <f t="shared" si="19"/>
      </c>
      <c r="M254" s="228">
        <f t="shared" si="16"/>
      </c>
      <c r="N254" s="174">
        <f t="shared" si="17"/>
      </c>
      <c r="O254" s="40"/>
      <c r="P254" s="41"/>
      <c r="Q254" s="41"/>
      <c r="R254" s="41"/>
      <c r="S254" s="41"/>
      <c r="T254" s="41"/>
      <c r="U254" s="42"/>
      <c r="V254" s="40"/>
      <c r="W254" s="32"/>
      <c r="X254" s="41"/>
      <c r="Y254" s="41"/>
      <c r="Z254" s="41"/>
      <c r="AA254" s="32"/>
      <c r="AB254" s="32"/>
      <c r="AC254" s="32"/>
      <c r="AD254" s="32"/>
      <c r="AE254" s="32"/>
      <c r="AF254" s="32"/>
    </row>
    <row r="255" spans="1:32" s="27" customFormat="1" ht="19.5" customHeight="1">
      <c r="A255" s="28">
        <v>248</v>
      </c>
      <c r="B255" s="29"/>
      <c r="C255" s="140"/>
      <c r="D255" s="30"/>
      <c r="E255" s="31"/>
      <c r="F255" s="32"/>
      <c r="G255" s="43"/>
      <c r="H255" s="44"/>
      <c r="I255" s="35">
        <f t="shared" si="18"/>
      </c>
      <c r="J255" s="31"/>
      <c r="K255" s="32"/>
      <c r="L255" s="36">
        <f t="shared" si="19"/>
      </c>
      <c r="M255" s="228">
        <f t="shared" si="16"/>
      </c>
      <c r="N255" s="174">
        <f t="shared" si="17"/>
      </c>
      <c r="O255" s="40"/>
      <c r="P255" s="41"/>
      <c r="Q255" s="41"/>
      <c r="R255" s="41"/>
      <c r="S255" s="41"/>
      <c r="T255" s="41"/>
      <c r="U255" s="42"/>
      <c r="V255" s="40"/>
      <c r="W255" s="32"/>
      <c r="X255" s="41"/>
      <c r="Y255" s="41"/>
      <c r="Z255" s="41"/>
      <c r="AA255" s="32"/>
      <c r="AB255" s="32"/>
      <c r="AC255" s="32"/>
      <c r="AD255" s="32"/>
      <c r="AE255" s="32"/>
      <c r="AF255" s="32"/>
    </row>
    <row r="256" spans="1:32" s="27" customFormat="1" ht="19.5" customHeight="1">
      <c r="A256" s="28">
        <v>249</v>
      </c>
      <c r="B256" s="29"/>
      <c r="C256" s="140"/>
      <c r="D256" s="30"/>
      <c r="E256" s="31"/>
      <c r="F256" s="32"/>
      <c r="G256" s="43"/>
      <c r="H256" s="44"/>
      <c r="I256" s="35">
        <f t="shared" si="18"/>
      </c>
      <c r="J256" s="31"/>
      <c r="K256" s="32"/>
      <c r="L256" s="36">
        <f t="shared" si="19"/>
      </c>
      <c r="M256" s="228">
        <f t="shared" si="16"/>
      </c>
      <c r="N256" s="174">
        <f t="shared" si="17"/>
      </c>
      <c r="O256" s="40"/>
      <c r="P256" s="41"/>
      <c r="Q256" s="41"/>
      <c r="R256" s="41"/>
      <c r="S256" s="41"/>
      <c r="T256" s="41"/>
      <c r="U256" s="42"/>
      <c r="V256" s="40"/>
      <c r="W256" s="32"/>
      <c r="X256" s="41"/>
      <c r="Y256" s="41"/>
      <c r="Z256" s="41"/>
      <c r="AA256" s="32"/>
      <c r="AB256" s="32"/>
      <c r="AC256" s="32"/>
      <c r="AD256" s="32"/>
      <c r="AE256" s="32"/>
      <c r="AF256" s="32"/>
    </row>
    <row r="257" spans="1:32" s="27" customFormat="1" ht="19.5" customHeight="1">
      <c r="A257" s="28">
        <v>250</v>
      </c>
      <c r="B257" s="29"/>
      <c r="C257" s="140"/>
      <c r="D257" s="30"/>
      <c r="E257" s="31"/>
      <c r="F257" s="32"/>
      <c r="G257" s="43"/>
      <c r="H257" s="44"/>
      <c r="I257" s="35">
        <f t="shared" si="18"/>
      </c>
      <c r="J257" s="31"/>
      <c r="K257" s="32"/>
      <c r="L257" s="36">
        <f t="shared" si="19"/>
      </c>
      <c r="M257" s="228">
        <f t="shared" si="16"/>
      </c>
      <c r="N257" s="174">
        <f t="shared" si="17"/>
      </c>
      <c r="O257" s="40"/>
      <c r="P257" s="41"/>
      <c r="Q257" s="41"/>
      <c r="R257" s="41"/>
      <c r="S257" s="41"/>
      <c r="T257" s="41"/>
      <c r="U257" s="42"/>
      <c r="V257" s="40"/>
      <c r="W257" s="32"/>
      <c r="X257" s="41"/>
      <c r="Y257" s="41"/>
      <c r="Z257" s="41"/>
      <c r="AA257" s="32"/>
      <c r="AB257" s="32"/>
      <c r="AC257" s="32"/>
      <c r="AD257" s="32"/>
      <c r="AE257" s="32"/>
      <c r="AF257" s="32"/>
    </row>
    <row r="258" spans="1:32" s="27" customFormat="1" ht="19.5" customHeight="1">
      <c r="A258" s="28">
        <v>251</v>
      </c>
      <c r="B258" s="29"/>
      <c r="C258" s="140"/>
      <c r="D258" s="30"/>
      <c r="E258" s="31"/>
      <c r="F258" s="32"/>
      <c r="G258" s="43"/>
      <c r="H258" s="44"/>
      <c r="I258" s="35">
        <f t="shared" si="18"/>
      </c>
      <c r="J258" s="31"/>
      <c r="K258" s="32"/>
      <c r="L258" s="36">
        <f t="shared" si="19"/>
      </c>
      <c r="M258" s="228">
        <f t="shared" si="16"/>
      </c>
      <c r="N258" s="174">
        <f t="shared" si="17"/>
      </c>
      <c r="O258" s="40"/>
      <c r="P258" s="41"/>
      <c r="Q258" s="41"/>
      <c r="R258" s="41"/>
      <c r="S258" s="41"/>
      <c r="T258" s="41"/>
      <c r="U258" s="42"/>
      <c r="V258" s="40"/>
      <c r="W258" s="32"/>
      <c r="X258" s="41"/>
      <c r="Y258" s="41"/>
      <c r="Z258" s="41"/>
      <c r="AA258" s="32"/>
      <c r="AB258" s="32"/>
      <c r="AC258" s="32"/>
      <c r="AD258" s="32"/>
      <c r="AE258" s="32"/>
      <c r="AF258" s="32"/>
    </row>
    <row r="259" spans="1:32" s="27" customFormat="1" ht="19.5" customHeight="1">
      <c r="A259" s="28">
        <v>252</v>
      </c>
      <c r="B259" s="29"/>
      <c r="C259" s="140"/>
      <c r="D259" s="30"/>
      <c r="E259" s="31"/>
      <c r="F259" s="32"/>
      <c r="G259" s="43"/>
      <c r="H259" s="44"/>
      <c r="I259" s="35">
        <f t="shared" si="18"/>
      </c>
      <c r="J259" s="31"/>
      <c r="K259" s="32"/>
      <c r="L259" s="36">
        <f t="shared" si="19"/>
      </c>
      <c r="M259" s="228">
        <f t="shared" si="16"/>
      </c>
      <c r="N259" s="174">
        <f t="shared" si="17"/>
      </c>
      <c r="O259" s="40"/>
      <c r="P259" s="41"/>
      <c r="Q259" s="41"/>
      <c r="R259" s="41"/>
      <c r="S259" s="41"/>
      <c r="T259" s="41"/>
      <c r="U259" s="42"/>
      <c r="V259" s="40"/>
      <c r="W259" s="32"/>
      <c r="X259" s="41"/>
      <c r="Y259" s="41"/>
      <c r="Z259" s="41"/>
      <c r="AA259" s="32"/>
      <c r="AB259" s="32"/>
      <c r="AC259" s="32"/>
      <c r="AD259" s="32"/>
      <c r="AE259" s="32"/>
      <c r="AF259" s="32"/>
    </row>
    <row r="260" spans="1:32" s="27" customFormat="1" ht="19.5" customHeight="1">
      <c r="A260" s="28">
        <v>253</v>
      </c>
      <c r="B260" s="29"/>
      <c r="C260" s="140"/>
      <c r="D260" s="30"/>
      <c r="E260" s="31"/>
      <c r="F260" s="32"/>
      <c r="G260" s="43"/>
      <c r="H260" s="44"/>
      <c r="I260" s="35">
        <f t="shared" si="18"/>
      </c>
      <c r="J260" s="31"/>
      <c r="K260" s="32"/>
      <c r="L260" s="36">
        <f t="shared" si="19"/>
      </c>
      <c r="M260" s="228">
        <f t="shared" si="16"/>
      </c>
      <c r="N260" s="174">
        <f t="shared" si="17"/>
      </c>
      <c r="O260" s="40"/>
      <c r="P260" s="41"/>
      <c r="Q260" s="41"/>
      <c r="R260" s="41"/>
      <c r="S260" s="41"/>
      <c r="T260" s="41"/>
      <c r="U260" s="42"/>
      <c r="V260" s="40"/>
      <c r="W260" s="32"/>
      <c r="X260" s="41"/>
      <c r="Y260" s="41"/>
      <c r="Z260" s="41"/>
      <c r="AA260" s="32"/>
      <c r="AB260" s="32"/>
      <c r="AC260" s="32"/>
      <c r="AD260" s="32"/>
      <c r="AE260" s="32"/>
      <c r="AF260" s="32"/>
    </row>
    <row r="261" spans="1:32" s="27" customFormat="1" ht="19.5" customHeight="1">
      <c r="A261" s="28">
        <v>254</v>
      </c>
      <c r="B261" s="29"/>
      <c r="C261" s="140"/>
      <c r="D261" s="30"/>
      <c r="E261" s="31"/>
      <c r="F261" s="32"/>
      <c r="G261" s="43"/>
      <c r="H261" s="44"/>
      <c r="I261" s="35">
        <f t="shared" si="18"/>
      </c>
      <c r="J261" s="31"/>
      <c r="K261" s="32"/>
      <c r="L261" s="36">
        <f t="shared" si="19"/>
      </c>
      <c r="M261" s="228">
        <f t="shared" si="16"/>
      </c>
      <c r="N261" s="174">
        <f t="shared" si="17"/>
      </c>
      <c r="O261" s="40"/>
      <c r="P261" s="41"/>
      <c r="Q261" s="41"/>
      <c r="R261" s="41"/>
      <c r="S261" s="41"/>
      <c r="T261" s="41"/>
      <c r="U261" s="42"/>
      <c r="V261" s="40"/>
      <c r="W261" s="32"/>
      <c r="X261" s="41"/>
      <c r="Y261" s="41"/>
      <c r="Z261" s="41"/>
      <c r="AA261" s="32"/>
      <c r="AB261" s="32"/>
      <c r="AC261" s="32"/>
      <c r="AD261" s="32"/>
      <c r="AE261" s="32"/>
      <c r="AF261" s="32"/>
    </row>
    <row r="262" spans="1:32" s="27" customFormat="1" ht="19.5" customHeight="1">
      <c r="A262" s="28">
        <v>255</v>
      </c>
      <c r="B262" s="29"/>
      <c r="C262" s="140"/>
      <c r="D262" s="30"/>
      <c r="E262" s="31"/>
      <c r="F262" s="32"/>
      <c r="G262" s="43"/>
      <c r="H262" s="44"/>
      <c r="I262" s="35">
        <f t="shared" si="18"/>
      </c>
      <c r="J262" s="31"/>
      <c r="K262" s="32"/>
      <c r="L262" s="36">
        <f t="shared" si="19"/>
      </c>
      <c r="M262" s="228">
        <f t="shared" si="16"/>
      </c>
      <c r="N262" s="174">
        <f t="shared" si="17"/>
      </c>
      <c r="O262" s="40"/>
      <c r="P262" s="41"/>
      <c r="Q262" s="41"/>
      <c r="R262" s="41"/>
      <c r="S262" s="41"/>
      <c r="T262" s="41"/>
      <c r="U262" s="42"/>
      <c r="V262" s="40"/>
      <c r="W262" s="32"/>
      <c r="X262" s="41"/>
      <c r="Y262" s="41"/>
      <c r="Z262" s="41"/>
      <c r="AA262" s="32"/>
      <c r="AB262" s="32"/>
      <c r="AC262" s="32"/>
      <c r="AD262" s="32"/>
      <c r="AE262" s="32"/>
      <c r="AF262" s="32"/>
    </row>
    <row r="263" spans="1:32" s="27" customFormat="1" ht="19.5" customHeight="1">
      <c r="A263" s="28">
        <v>256</v>
      </c>
      <c r="B263" s="29"/>
      <c r="C263" s="140"/>
      <c r="D263" s="30"/>
      <c r="E263" s="31"/>
      <c r="F263" s="32"/>
      <c r="G263" s="43"/>
      <c r="H263" s="44"/>
      <c r="I263" s="35">
        <f t="shared" si="18"/>
      </c>
      <c r="J263" s="31"/>
      <c r="K263" s="32"/>
      <c r="L263" s="36">
        <f t="shared" si="19"/>
      </c>
      <c r="M263" s="228">
        <f t="shared" si="16"/>
      </c>
      <c r="N263" s="174">
        <f t="shared" si="17"/>
      </c>
      <c r="O263" s="40"/>
      <c r="P263" s="41"/>
      <c r="Q263" s="41"/>
      <c r="R263" s="41"/>
      <c r="S263" s="41"/>
      <c r="T263" s="41"/>
      <c r="U263" s="42"/>
      <c r="V263" s="40"/>
      <c r="W263" s="32"/>
      <c r="X263" s="41"/>
      <c r="Y263" s="41"/>
      <c r="Z263" s="41"/>
      <c r="AA263" s="32"/>
      <c r="AB263" s="32"/>
      <c r="AC263" s="32"/>
      <c r="AD263" s="32"/>
      <c r="AE263" s="32"/>
      <c r="AF263" s="32"/>
    </row>
    <row r="264" spans="1:32" s="27" customFormat="1" ht="19.5" customHeight="1">
      <c r="A264" s="28">
        <v>257</v>
      </c>
      <c r="B264" s="29"/>
      <c r="C264" s="140"/>
      <c r="D264" s="30"/>
      <c r="E264" s="31"/>
      <c r="F264" s="32"/>
      <c r="G264" s="43"/>
      <c r="H264" s="44"/>
      <c r="I264" s="35">
        <f t="shared" si="18"/>
      </c>
      <c r="J264" s="31"/>
      <c r="K264" s="32"/>
      <c r="L264" s="36">
        <f t="shared" si="19"/>
      </c>
      <c r="M264" s="228">
        <f t="shared" si="16"/>
      </c>
      <c r="N264" s="174">
        <f t="shared" si="17"/>
      </c>
      <c r="O264" s="40"/>
      <c r="P264" s="41"/>
      <c r="Q264" s="41"/>
      <c r="R264" s="41"/>
      <c r="S264" s="41"/>
      <c r="T264" s="41"/>
      <c r="U264" s="42"/>
      <c r="V264" s="40"/>
      <c r="W264" s="32"/>
      <c r="X264" s="41"/>
      <c r="Y264" s="41"/>
      <c r="Z264" s="41"/>
      <c r="AA264" s="32"/>
      <c r="AB264" s="32"/>
      <c r="AC264" s="32"/>
      <c r="AD264" s="32"/>
      <c r="AE264" s="32"/>
      <c r="AF264" s="32"/>
    </row>
    <row r="265" spans="1:32" s="27" customFormat="1" ht="19.5" customHeight="1">
      <c r="A265" s="28">
        <v>258</v>
      </c>
      <c r="B265" s="29"/>
      <c r="C265" s="140"/>
      <c r="D265" s="30"/>
      <c r="E265" s="31"/>
      <c r="F265" s="32"/>
      <c r="G265" s="43"/>
      <c r="H265" s="44"/>
      <c r="I265" s="35">
        <f t="shared" si="18"/>
      </c>
      <c r="J265" s="31"/>
      <c r="K265" s="32"/>
      <c r="L265" s="36">
        <f t="shared" si="19"/>
      </c>
      <c r="M265" s="228">
        <f aca="true" t="shared" si="20" ref="M265:M315">IF(D265="","",I265+L265)</f>
      </c>
      <c r="N265" s="174">
        <f aca="true" t="shared" si="21" ref="N265:N315">IF(E265+F265+G265+H265+J265+K265=0,IF(O265+P265+Q265+R265+S265+T265+U265+V265+W265+X265+Y265+Z265+AA265+AB265+AC265+AD265+AE265+AF265&gt;0,"??",""),IF(OR(AND(E265&lt;&gt;0,F265=0,SUM(O265:U265)=0,SUM(V265:AF265)=0,H265+K265=0,G265+J265=E265),AND(F265&lt;&gt;0,E265=0,SUM(O265:U265)=0,SUM(V265:AF265)=0,G265+J265=0,H265+K265=F265),AND(E265=0,F265=0,H265+K265&lt;&gt;0,H265+K265=SUM(V265:AF265),SUM(O265:U265)=0,(H265+K265)&lt;&gt;(G265+J265)),AND(E265=0,F265=0,G265+J265&lt;&gt;0,G265+J265=SUM(O265:U265),SUM(V265:AF265)=0,(H265+K265)&lt;&gt;(G265+J265)),AND(E265=0,F265=0,J265=0,O265+P265+Q265+R265+S265+T265+U265+V265+W265+X265+Y265+Z265+AA265+AB265+AC265+AD265+AE265+AF265=0,K265&lt;&gt;0,K265=G265),AND(E265=0,F265=0,J265&lt;&gt;0,O265+P265+Q265+R265+S265+T265+U265+V265+W265+X265+Y265+Z265+AA265+AB265+AC265+AD265+AE265+AF265=0,K265=0,J265=H265)),"OK","??"))</f>
      </c>
      <c r="O265" s="40"/>
      <c r="P265" s="41"/>
      <c r="Q265" s="41"/>
      <c r="R265" s="41"/>
      <c r="S265" s="41"/>
      <c r="T265" s="41"/>
      <c r="U265" s="42"/>
      <c r="V265" s="40"/>
      <c r="W265" s="32"/>
      <c r="X265" s="41"/>
      <c r="Y265" s="41"/>
      <c r="Z265" s="41"/>
      <c r="AA265" s="32"/>
      <c r="AB265" s="32"/>
      <c r="AC265" s="32"/>
      <c r="AD265" s="32"/>
      <c r="AE265" s="32"/>
      <c r="AF265" s="32"/>
    </row>
    <row r="266" spans="1:32" s="27" customFormat="1" ht="19.5" customHeight="1">
      <c r="A266" s="28">
        <v>259</v>
      </c>
      <c r="B266" s="29"/>
      <c r="C266" s="140"/>
      <c r="D266" s="30"/>
      <c r="E266" s="31"/>
      <c r="F266" s="32"/>
      <c r="G266" s="43"/>
      <c r="H266" s="44"/>
      <c r="I266" s="35">
        <f t="shared" si="18"/>
      </c>
      <c r="J266" s="31"/>
      <c r="K266" s="32"/>
      <c r="L266" s="36">
        <f t="shared" si="19"/>
      </c>
      <c r="M266" s="228">
        <f t="shared" si="20"/>
      </c>
      <c r="N266" s="174">
        <f t="shared" si="21"/>
      </c>
      <c r="O266" s="40"/>
      <c r="P266" s="41"/>
      <c r="Q266" s="41"/>
      <c r="R266" s="41"/>
      <c r="S266" s="41"/>
      <c r="T266" s="41"/>
      <c r="U266" s="42"/>
      <c r="V266" s="40"/>
      <c r="W266" s="32"/>
      <c r="X266" s="41"/>
      <c r="Y266" s="41"/>
      <c r="Z266" s="41"/>
      <c r="AA266" s="32"/>
      <c r="AB266" s="32"/>
      <c r="AC266" s="32"/>
      <c r="AD266" s="32"/>
      <c r="AE266" s="32"/>
      <c r="AF266" s="32"/>
    </row>
    <row r="267" spans="1:32" s="27" customFormat="1" ht="19.5" customHeight="1">
      <c r="A267" s="28">
        <v>260</v>
      </c>
      <c r="B267" s="29"/>
      <c r="C267" s="140"/>
      <c r="D267" s="30"/>
      <c r="E267" s="31"/>
      <c r="F267" s="32"/>
      <c r="G267" s="43"/>
      <c r="H267" s="44"/>
      <c r="I267" s="35">
        <f t="shared" si="18"/>
      </c>
      <c r="J267" s="31"/>
      <c r="K267" s="32"/>
      <c r="L267" s="36">
        <f t="shared" si="19"/>
      </c>
      <c r="M267" s="228">
        <f t="shared" si="20"/>
      </c>
      <c r="N267" s="174">
        <f t="shared" si="21"/>
      </c>
      <c r="O267" s="40"/>
      <c r="P267" s="41"/>
      <c r="Q267" s="41"/>
      <c r="R267" s="41"/>
      <c r="S267" s="41"/>
      <c r="T267" s="41"/>
      <c r="U267" s="42"/>
      <c r="V267" s="40"/>
      <c r="W267" s="32"/>
      <c r="X267" s="41"/>
      <c r="Y267" s="41"/>
      <c r="Z267" s="41"/>
      <c r="AA267" s="32"/>
      <c r="AB267" s="32"/>
      <c r="AC267" s="32"/>
      <c r="AD267" s="32"/>
      <c r="AE267" s="32"/>
      <c r="AF267" s="32"/>
    </row>
    <row r="268" spans="1:32" s="27" customFormat="1" ht="19.5" customHeight="1">
      <c r="A268" s="28">
        <v>261</v>
      </c>
      <c r="B268" s="29"/>
      <c r="C268" s="140"/>
      <c r="D268" s="30"/>
      <c r="E268" s="31"/>
      <c r="F268" s="32"/>
      <c r="G268" s="43"/>
      <c r="H268" s="44"/>
      <c r="I268" s="35">
        <f t="shared" si="18"/>
      </c>
      <c r="J268" s="31"/>
      <c r="K268" s="32"/>
      <c r="L268" s="36">
        <f t="shared" si="19"/>
      </c>
      <c r="M268" s="228">
        <f t="shared" si="20"/>
      </c>
      <c r="N268" s="174">
        <f t="shared" si="21"/>
      </c>
      <c r="O268" s="40"/>
      <c r="P268" s="41"/>
      <c r="Q268" s="41"/>
      <c r="R268" s="41"/>
      <c r="S268" s="41"/>
      <c r="T268" s="41"/>
      <c r="U268" s="42"/>
      <c r="V268" s="40"/>
      <c r="W268" s="32"/>
      <c r="X268" s="41"/>
      <c r="Y268" s="41"/>
      <c r="Z268" s="41"/>
      <c r="AA268" s="32"/>
      <c r="AB268" s="32"/>
      <c r="AC268" s="32"/>
      <c r="AD268" s="32"/>
      <c r="AE268" s="32"/>
      <c r="AF268" s="32"/>
    </row>
    <row r="269" spans="1:32" s="27" customFormat="1" ht="19.5" customHeight="1">
      <c r="A269" s="28">
        <v>262</v>
      </c>
      <c r="B269" s="29"/>
      <c r="C269" s="140"/>
      <c r="D269" s="30"/>
      <c r="E269" s="31"/>
      <c r="F269" s="32"/>
      <c r="G269" s="43"/>
      <c r="H269" s="44"/>
      <c r="I269" s="35">
        <f t="shared" si="18"/>
      </c>
      <c r="J269" s="31"/>
      <c r="K269" s="32"/>
      <c r="L269" s="36">
        <f t="shared" si="19"/>
      </c>
      <c r="M269" s="228">
        <f t="shared" si="20"/>
      </c>
      <c r="N269" s="174">
        <f t="shared" si="21"/>
      </c>
      <c r="O269" s="40"/>
      <c r="P269" s="41"/>
      <c r="Q269" s="41"/>
      <c r="R269" s="41"/>
      <c r="S269" s="41"/>
      <c r="T269" s="41"/>
      <c r="U269" s="42"/>
      <c r="V269" s="40"/>
      <c r="W269" s="32"/>
      <c r="X269" s="41"/>
      <c r="Y269" s="41"/>
      <c r="Z269" s="41"/>
      <c r="AA269" s="32"/>
      <c r="AB269" s="32"/>
      <c r="AC269" s="32"/>
      <c r="AD269" s="32"/>
      <c r="AE269" s="32"/>
      <c r="AF269" s="32"/>
    </row>
    <row r="270" spans="1:32" s="27" customFormat="1" ht="19.5" customHeight="1">
      <c r="A270" s="28">
        <v>263</v>
      </c>
      <c r="B270" s="29"/>
      <c r="C270" s="140"/>
      <c r="D270" s="30"/>
      <c r="E270" s="31"/>
      <c r="F270" s="32"/>
      <c r="G270" s="43"/>
      <c r="H270" s="44"/>
      <c r="I270" s="35">
        <f t="shared" si="18"/>
      </c>
      <c r="J270" s="31"/>
      <c r="K270" s="32"/>
      <c r="L270" s="36">
        <f t="shared" si="19"/>
      </c>
      <c r="M270" s="228">
        <f t="shared" si="20"/>
      </c>
      <c r="N270" s="174">
        <f t="shared" si="21"/>
      </c>
      <c r="O270" s="40"/>
      <c r="P270" s="41"/>
      <c r="Q270" s="41"/>
      <c r="R270" s="41"/>
      <c r="S270" s="41"/>
      <c r="T270" s="41"/>
      <c r="U270" s="42"/>
      <c r="V270" s="40"/>
      <c r="W270" s="32"/>
      <c r="X270" s="41"/>
      <c r="Y270" s="41"/>
      <c r="Z270" s="41"/>
      <c r="AA270" s="32"/>
      <c r="AB270" s="32"/>
      <c r="AC270" s="32"/>
      <c r="AD270" s="32"/>
      <c r="AE270" s="32"/>
      <c r="AF270" s="32"/>
    </row>
    <row r="271" spans="1:32" s="27" customFormat="1" ht="19.5" customHeight="1">
      <c r="A271" s="28">
        <v>264</v>
      </c>
      <c r="B271" s="29"/>
      <c r="C271" s="140"/>
      <c r="D271" s="30"/>
      <c r="E271" s="31"/>
      <c r="F271" s="32"/>
      <c r="G271" s="43"/>
      <c r="H271" s="44"/>
      <c r="I271" s="35">
        <f t="shared" si="18"/>
      </c>
      <c r="J271" s="31"/>
      <c r="K271" s="32"/>
      <c r="L271" s="36">
        <f t="shared" si="19"/>
      </c>
      <c r="M271" s="228">
        <f t="shared" si="20"/>
      </c>
      <c r="N271" s="174">
        <f t="shared" si="21"/>
      </c>
      <c r="O271" s="40"/>
      <c r="P271" s="41"/>
      <c r="Q271" s="41"/>
      <c r="R271" s="41"/>
      <c r="S271" s="41"/>
      <c r="T271" s="41"/>
      <c r="U271" s="42"/>
      <c r="V271" s="40"/>
      <c r="W271" s="32"/>
      <c r="X271" s="41"/>
      <c r="Y271" s="41"/>
      <c r="Z271" s="41"/>
      <c r="AA271" s="32"/>
      <c r="AB271" s="32"/>
      <c r="AC271" s="32"/>
      <c r="AD271" s="32"/>
      <c r="AE271" s="32"/>
      <c r="AF271" s="32"/>
    </row>
    <row r="272" spans="1:32" s="27" customFormat="1" ht="19.5" customHeight="1">
      <c r="A272" s="28">
        <v>265</v>
      </c>
      <c r="B272" s="29"/>
      <c r="C272" s="140"/>
      <c r="D272" s="30"/>
      <c r="E272" s="31"/>
      <c r="F272" s="32"/>
      <c r="G272" s="43"/>
      <c r="H272" s="44"/>
      <c r="I272" s="35">
        <f t="shared" si="18"/>
      </c>
      <c r="J272" s="31"/>
      <c r="K272" s="32"/>
      <c r="L272" s="36">
        <f t="shared" si="19"/>
      </c>
      <c r="M272" s="228">
        <f t="shared" si="20"/>
      </c>
      <c r="N272" s="174">
        <f t="shared" si="21"/>
      </c>
      <c r="O272" s="40"/>
      <c r="P272" s="41"/>
      <c r="Q272" s="41"/>
      <c r="R272" s="41"/>
      <c r="S272" s="41"/>
      <c r="T272" s="41"/>
      <c r="U272" s="42"/>
      <c r="V272" s="40"/>
      <c r="W272" s="32"/>
      <c r="X272" s="41"/>
      <c r="Y272" s="41"/>
      <c r="Z272" s="41"/>
      <c r="AA272" s="32"/>
      <c r="AB272" s="32"/>
      <c r="AC272" s="32"/>
      <c r="AD272" s="32"/>
      <c r="AE272" s="32"/>
      <c r="AF272" s="32"/>
    </row>
    <row r="273" spans="1:32" s="27" customFormat="1" ht="19.5" customHeight="1">
      <c r="A273" s="28">
        <v>266</v>
      </c>
      <c r="B273" s="29"/>
      <c r="C273" s="140"/>
      <c r="D273" s="30"/>
      <c r="E273" s="31"/>
      <c r="F273" s="32"/>
      <c r="G273" s="43"/>
      <c r="H273" s="44"/>
      <c r="I273" s="35">
        <f t="shared" si="18"/>
      </c>
      <c r="J273" s="31"/>
      <c r="K273" s="32"/>
      <c r="L273" s="36">
        <f t="shared" si="19"/>
      </c>
      <c r="M273" s="228">
        <f t="shared" si="20"/>
      </c>
      <c r="N273" s="174">
        <f t="shared" si="21"/>
      </c>
      <c r="O273" s="40"/>
      <c r="P273" s="41"/>
      <c r="Q273" s="41"/>
      <c r="R273" s="41"/>
      <c r="S273" s="41"/>
      <c r="T273" s="41"/>
      <c r="U273" s="42"/>
      <c r="V273" s="40"/>
      <c r="W273" s="32"/>
      <c r="X273" s="41"/>
      <c r="Y273" s="41"/>
      <c r="Z273" s="41"/>
      <c r="AA273" s="32"/>
      <c r="AB273" s="32"/>
      <c r="AC273" s="32"/>
      <c r="AD273" s="32"/>
      <c r="AE273" s="32"/>
      <c r="AF273" s="32"/>
    </row>
    <row r="274" spans="1:32" s="27" customFormat="1" ht="19.5" customHeight="1">
      <c r="A274" s="28">
        <v>267</v>
      </c>
      <c r="B274" s="29"/>
      <c r="C274" s="140"/>
      <c r="D274" s="30"/>
      <c r="E274" s="31"/>
      <c r="F274" s="32"/>
      <c r="G274" s="43"/>
      <c r="H274" s="44"/>
      <c r="I274" s="35">
        <f t="shared" si="18"/>
      </c>
      <c r="J274" s="31"/>
      <c r="K274" s="32"/>
      <c r="L274" s="36">
        <f t="shared" si="19"/>
      </c>
      <c r="M274" s="228">
        <f t="shared" si="20"/>
      </c>
      <c r="N274" s="174">
        <f t="shared" si="21"/>
      </c>
      <c r="O274" s="40"/>
      <c r="P274" s="41"/>
      <c r="Q274" s="41"/>
      <c r="R274" s="41"/>
      <c r="S274" s="41"/>
      <c r="T274" s="41"/>
      <c r="U274" s="42"/>
      <c r="V274" s="40"/>
      <c r="W274" s="32"/>
      <c r="X274" s="41"/>
      <c r="Y274" s="41"/>
      <c r="Z274" s="41"/>
      <c r="AA274" s="32"/>
      <c r="AB274" s="32"/>
      <c r="AC274" s="32"/>
      <c r="AD274" s="32"/>
      <c r="AE274" s="32"/>
      <c r="AF274" s="32"/>
    </row>
    <row r="275" spans="1:32" s="27" customFormat="1" ht="19.5" customHeight="1">
      <c r="A275" s="28">
        <v>268</v>
      </c>
      <c r="B275" s="29"/>
      <c r="C275" s="140"/>
      <c r="D275" s="30"/>
      <c r="E275" s="31"/>
      <c r="F275" s="32"/>
      <c r="G275" s="43"/>
      <c r="H275" s="44"/>
      <c r="I275" s="35">
        <f t="shared" si="18"/>
      </c>
      <c r="J275" s="31"/>
      <c r="K275" s="32"/>
      <c r="L275" s="36">
        <f t="shared" si="19"/>
      </c>
      <c r="M275" s="228">
        <f t="shared" si="20"/>
      </c>
      <c r="N275" s="174">
        <f t="shared" si="21"/>
      </c>
      <c r="O275" s="40"/>
      <c r="P275" s="41"/>
      <c r="Q275" s="41"/>
      <c r="R275" s="41"/>
      <c r="S275" s="41"/>
      <c r="T275" s="41"/>
      <c r="U275" s="42"/>
      <c r="V275" s="40"/>
      <c r="W275" s="32"/>
      <c r="X275" s="41"/>
      <c r="Y275" s="41"/>
      <c r="Z275" s="41"/>
      <c r="AA275" s="32"/>
      <c r="AB275" s="32"/>
      <c r="AC275" s="32"/>
      <c r="AD275" s="32"/>
      <c r="AE275" s="32"/>
      <c r="AF275" s="32"/>
    </row>
    <row r="276" spans="1:32" s="27" customFormat="1" ht="19.5" customHeight="1">
      <c r="A276" s="28">
        <v>269</v>
      </c>
      <c r="B276" s="29"/>
      <c r="C276" s="140"/>
      <c r="D276" s="30"/>
      <c r="E276" s="31"/>
      <c r="F276" s="32"/>
      <c r="G276" s="43"/>
      <c r="H276" s="44"/>
      <c r="I276" s="35">
        <f t="shared" si="18"/>
      </c>
      <c r="J276" s="31"/>
      <c r="K276" s="32"/>
      <c r="L276" s="36">
        <f t="shared" si="19"/>
      </c>
      <c r="M276" s="228">
        <f t="shared" si="20"/>
      </c>
      <c r="N276" s="174">
        <f t="shared" si="21"/>
      </c>
      <c r="O276" s="40"/>
      <c r="P276" s="41"/>
      <c r="Q276" s="41"/>
      <c r="R276" s="41"/>
      <c r="S276" s="41"/>
      <c r="T276" s="41"/>
      <c r="U276" s="42"/>
      <c r="V276" s="40"/>
      <c r="W276" s="32"/>
      <c r="X276" s="41"/>
      <c r="Y276" s="41"/>
      <c r="Z276" s="41"/>
      <c r="AA276" s="32"/>
      <c r="AB276" s="32"/>
      <c r="AC276" s="32"/>
      <c r="AD276" s="32"/>
      <c r="AE276" s="32"/>
      <c r="AF276" s="32"/>
    </row>
    <row r="277" spans="1:32" s="27" customFormat="1" ht="19.5" customHeight="1">
      <c r="A277" s="28">
        <v>270</v>
      </c>
      <c r="B277" s="29"/>
      <c r="C277" s="140"/>
      <c r="D277" s="30"/>
      <c r="E277" s="31"/>
      <c r="F277" s="32"/>
      <c r="G277" s="43"/>
      <c r="H277" s="44"/>
      <c r="I277" s="35">
        <f t="shared" si="18"/>
      </c>
      <c r="J277" s="31"/>
      <c r="K277" s="32"/>
      <c r="L277" s="36">
        <f t="shared" si="19"/>
      </c>
      <c r="M277" s="228">
        <f t="shared" si="20"/>
      </c>
      <c r="N277" s="174">
        <f t="shared" si="21"/>
      </c>
      <c r="O277" s="40"/>
      <c r="P277" s="41"/>
      <c r="Q277" s="41"/>
      <c r="R277" s="41"/>
      <c r="S277" s="41"/>
      <c r="T277" s="41"/>
      <c r="U277" s="42"/>
      <c r="V277" s="40"/>
      <c r="W277" s="32"/>
      <c r="X277" s="41"/>
      <c r="Y277" s="41"/>
      <c r="Z277" s="41"/>
      <c r="AA277" s="32"/>
      <c r="AB277" s="32"/>
      <c r="AC277" s="32"/>
      <c r="AD277" s="32"/>
      <c r="AE277" s="32"/>
      <c r="AF277" s="32"/>
    </row>
    <row r="278" spans="1:32" s="27" customFormat="1" ht="19.5" customHeight="1">
      <c r="A278" s="28">
        <v>271</v>
      </c>
      <c r="B278" s="29"/>
      <c r="C278" s="140"/>
      <c r="D278" s="30"/>
      <c r="E278" s="31"/>
      <c r="F278" s="32"/>
      <c r="G278" s="43"/>
      <c r="H278" s="44"/>
      <c r="I278" s="35">
        <f t="shared" si="18"/>
      </c>
      <c r="J278" s="31"/>
      <c r="K278" s="32"/>
      <c r="L278" s="36">
        <f t="shared" si="19"/>
      </c>
      <c r="M278" s="228">
        <f t="shared" si="20"/>
      </c>
      <c r="N278" s="174">
        <f t="shared" si="21"/>
      </c>
      <c r="O278" s="40"/>
      <c r="P278" s="41"/>
      <c r="Q278" s="41"/>
      <c r="R278" s="41"/>
      <c r="S278" s="41"/>
      <c r="T278" s="41"/>
      <c r="U278" s="42"/>
      <c r="V278" s="40"/>
      <c r="W278" s="32"/>
      <c r="X278" s="41"/>
      <c r="Y278" s="41"/>
      <c r="Z278" s="41"/>
      <c r="AA278" s="32"/>
      <c r="AB278" s="32"/>
      <c r="AC278" s="32"/>
      <c r="AD278" s="32"/>
      <c r="AE278" s="32"/>
      <c r="AF278" s="32"/>
    </row>
    <row r="279" spans="1:32" s="27" customFormat="1" ht="19.5" customHeight="1">
      <c r="A279" s="28">
        <v>272</v>
      </c>
      <c r="B279" s="29"/>
      <c r="C279" s="140"/>
      <c r="D279" s="30"/>
      <c r="E279" s="31"/>
      <c r="F279" s="32"/>
      <c r="G279" s="43"/>
      <c r="H279" s="44"/>
      <c r="I279" s="35">
        <f t="shared" si="18"/>
      </c>
      <c r="J279" s="31"/>
      <c r="K279" s="32"/>
      <c r="L279" s="36">
        <f t="shared" si="19"/>
      </c>
      <c r="M279" s="228">
        <f t="shared" si="20"/>
      </c>
      <c r="N279" s="174">
        <f t="shared" si="21"/>
      </c>
      <c r="O279" s="40"/>
      <c r="P279" s="41"/>
      <c r="Q279" s="41"/>
      <c r="R279" s="41"/>
      <c r="S279" s="41"/>
      <c r="T279" s="41"/>
      <c r="U279" s="42"/>
      <c r="V279" s="40"/>
      <c r="W279" s="32"/>
      <c r="X279" s="41"/>
      <c r="Y279" s="41"/>
      <c r="Z279" s="41"/>
      <c r="AA279" s="32"/>
      <c r="AB279" s="32"/>
      <c r="AC279" s="32"/>
      <c r="AD279" s="32"/>
      <c r="AE279" s="32"/>
      <c r="AF279" s="32"/>
    </row>
    <row r="280" spans="1:32" s="27" customFormat="1" ht="19.5" customHeight="1">
      <c r="A280" s="28">
        <v>273</v>
      </c>
      <c r="B280" s="29"/>
      <c r="C280" s="140"/>
      <c r="D280" s="30"/>
      <c r="E280" s="31"/>
      <c r="F280" s="32"/>
      <c r="G280" s="43"/>
      <c r="H280" s="44"/>
      <c r="I280" s="35">
        <f t="shared" si="18"/>
      </c>
      <c r="J280" s="31"/>
      <c r="K280" s="32"/>
      <c r="L280" s="36">
        <f t="shared" si="19"/>
      </c>
      <c r="M280" s="228">
        <f t="shared" si="20"/>
      </c>
      <c r="N280" s="174">
        <f t="shared" si="21"/>
      </c>
      <c r="O280" s="40"/>
      <c r="P280" s="41"/>
      <c r="Q280" s="41"/>
      <c r="R280" s="41"/>
      <c r="S280" s="41"/>
      <c r="T280" s="41"/>
      <c r="U280" s="42"/>
      <c r="V280" s="40"/>
      <c r="W280" s="32"/>
      <c r="X280" s="41"/>
      <c r="Y280" s="41"/>
      <c r="Z280" s="41"/>
      <c r="AA280" s="32"/>
      <c r="AB280" s="32"/>
      <c r="AC280" s="32"/>
      <c r="AD280" s="32"/>
      <c r="AE280" s="32"/>
      <c r="AF280" s="32"/>
    </row>
    <row r="281" spans="1:32" s="27" customFormat="1" ht="19.5" customHeight="1">
      <c r="A281" s="28">
        <v>274</v>
      </c>
      <c r="B281" s="29"/>
      <c r="C281" s="140"/>
      <c r="D281" s="30"/>
      <c r="E281" s="31"/>
      <c r="F281" s="32"/>
      <c r="G281" s="43"/>
      <c r="H281" s="44"/>
      <c r="I281" s="35">
        <f aca="true" t="shared" si="22" ref="I281:I315">IF(D281="","",I280+G281-H281)</f>
      </c>
      <c r="J281" s="31"/>
      <c r="K281" s="32"/>
      <c r="L281" s="36">
        <f aca="true" t="shared" si="23" ref="L281:L315">IF(D281="","",L280+J281-K281)</f>
      </c>
      <c r="M281" s="228">
        <f t="shared" si="20"/>
      </c>
      <c r="N281" s="174">
        <f t="shared" si="21"/>
      </c>
      <c r="O281" s="40"/>
      <c r="P281" s="41"/>
      <c r="Q281" s="41"/>
      <c r="R281" s="41"/>
      <c r="S281" s="41"/>
      <c r="T281" s="41"/>
      <c r="U281" s="42"/>
      <c r="V281" s="40"/>
      <c r="W281" s="32"/>
      <c r="X281" s="41"/>
      <c r="Y281" s="41"/>
      <c r="Z281" s="41"/>
      <c r="AA281" s="32"/>
      <c r="AB281" s="32"/>
      <c r="AC281" s="32"/>
      <c r="AD281" s="32"/>
      <c r="AE281" s="32"/>
      <c r="AF281" s="32"/>
    </row>
    <row r="282" spans="1:32" s="27" customFormat="1" ht="19.5" customHeight="1">
      <c r="A282" s="28">
        <v>275</v>
      </c>
      <c r="B282" s="29"/>
      <c r="C282" s="140"/>
      <c r="D282" s="30"/>
      <c r="E282" s="31"/>
      <c r="F282" s="32"/>
      <c r="G282" s="43"/>
      <c r="H282" s="44"/>
      <c r="I282" s="35">
        <f t="shared" si="22"/>
      </c>
      <c r="J282" s="31"/>
      <c r="K282" s="32"/>
      <c r="L282" s="36">
        <f t="shared" si="23"/>
      </c>
      <c r="M282" s="228">
        <f t="shared" si="20"/>
      </c>
      <c r="N282" s="174">
        <f t="shared" si="21"/>
      </c>
      <c r="O282" s="40"/>
      <c r="P282" s="41"/>
      <c r="Q282" s="41"/>
      <c r="R282" s="41"/>
      <c r="S282" s="41"/>
      <c r="T282" s="41"/>
      <c r="U282" s="42"/>
      <c r="V282" s="40"/>
      <c r="W282" s="32"/>
      <c r="X282" s="41"/>
      <c r="Y282" s="41"/>
      <c r="Z282" s="41"/>
      <c r="AA282" s="32"/>
      <c r="AB282" s="32"/>
      <c r="AC282" s="32"/>
      <c r="AD282" s="32"/>
      <c r="AE282" s="32"/>
      <c r="AF282" s="32"/>
    </row>
    <row r="283" spans="1:32" s="27" customFormat="1" ht="19.5" customHeight="1">
      <c r="A283" s="28">
        <v>276</v>
      </c>
      <c r="B283" s="29"/>
      <c r="C283" s="140"/>
      <c r="D283" s="30"/>
      <c r="E283" s="31"/>
      <c r="F283" s="32"/>
      <c r="G283" s="43"/>
      <c r="H283" s="44"/>
      <c r="I283" s="35">
        <f t="shared" si="22"/>
      </c>
      <c r="J283" s="31"/>
      <c r="K283" s="32"/>
      <c r="L283" s="36">
        <f t="shared" si="23"/>
      </c>
      <c r="M283" s="228">
        <f t="shared" si="20"/>
      </c>
      <c r="N283" s="174">
        <f t="shared" si="21"/>
      </c>
      <c r="O283" s="40"/>
      <c r="P283" s="41"/>
      <c r="Q283" s="41"/>
      <c r="R283" s="41"/>
      <c r="S283" s="41"/>
      <c r="T283" s="41"/>
      <c r="U283" s="42"/>
      <c r="V283" s="40"/>
      <c r="W283" s="32"/>
      <c r="X283" s="41"/>
      <c r="Y283" s="41"/>
      <c r="Z283" s="41"/>
      <c r="AA283" s="32"/>
      <c r="AB283" s="32"/>
      <c r="AC283" s="32"/>
      <c r="AD283" s="32"/>
      <c r="AE283" s="32"/>
      <c r="AF283" s="32"/>
    </row>
    <row r="284" spans="1:32" s="27" customFormat="1" ht="19.5" customHeight="1">
      <c r="A284" s="28">
        <v>277</v>
      </c>
      <c r="B284" s="29"/>
      <c r="C284" s="140"/>
      <c r="D284" s="30"/>
      <c r="E284" s="31"/>
      <c r="F284" s="32"/>
      <c r="G284" s="43"/>
      <c r="H284" s="44"/>
      <c r="I284" s="35">
        <f t="shared" si="22"/>
      </c>
      <c r="J284" s="31"/>
      <c r="K284" s="32"/>
      <c r="L284" s="36">
        <f t="shared" si="23"/>
      </c>
      <c r="M284" s="228">
        <f t="shared" si="20"/>
      </c>
      <c r="N284" s="174">
        <f t="shared" si="21"/>
      </c>
      <c r="O284" s="40"/>
      <c r="P284" s="41"/>
      <c r="Q284" s="41"/>
      <c r="R284" s="41"/>
      <c r="S284" s="41"/>
      <c r="T284" s="41"/>
      <c r="U284" s="42"/>
      <c r="V284" s="40"/>
      <c r="W284" s="32"/>
      <c r="X284" s="41"/>
      <c r="Y284" s="41"/>
      <c r="Z284" s="41"/>
      <c r="AA284" s="32"/>
      <c r="AB284" s="32"/>
      <c r="AC284" s="32"/>
      <c r="AD284" s="32"/>
      <c r="AE284" s="32"/>
      <c r="AF284" s="32"/>
    </row>
    <row r="285" spans="1:32" s="27" customFormat="1" ht="19.5" customHeight="1">
      <c r="A285" s="28">
        <v>278</v>
      </c>
      <c r="B285" s="29"/>
      <c r="C285" s="140"/>
      <c r="D285" s="30"/>
      <c r="E285" s="31"/>
      <c r="F285" s="32"/>
      <c r="G285" s="43"/>
      <c r="H285" s="44"/>
      <c r="I285" s="35">
        <f t="shared" si="22"/>
      </c>
      <c r="J285" s="31"/>
      <c r="K285" s="32"/>
      <c r="L285" s="36">
        <f t="shared" si="23"/>
      </c>
      <c r="M285" s="228">
        <f t="shared" si="20"/>
      </c>
      <c r="N285" s="174">
        <f t="shared" si="21"/>
      </c>
      <c r="O285" s="40"/>
      <c r="P285" s="41"/>
      <c r="Q285" s="41"/>
      <c r="R285" s="41"/>
      <c r="S285" s="41"/>
      <c r="T285" s="41"/>
      <c r="U285" s="42"/>
      <c r="V285" s="40"/>
      <c r="W285" s="32"/>
      <c r="X285" s="41"/>
      <c r="Y285" s="41"/>
      <c r="Z285" s="41"/>
      <c r="AA285" s="32"/>
      <c r="AB285" s="32"/>
      <c r="AC285" s="32"/>
      <c r="AD285" s="32"/>
      <c r="AE285" s="32"/>
      <c r="AF285" s="32"/>
    </row>
    <row r="286" spans="1:32" s="27" customFormat="1" ht="19.5" customHeight="1">
      <c r="A286" s="28">
        <v>279</v>
      </c>
      <c r="B286" s="29"/>
      <c r="C286" s="140"/>
      <c r="D286" s="30"/>
      <c r="E286" s="31"/>
      <c r="F286" s="32"/>
      <c r="G286" s="43"/>
      <c r="H286" s="44"/>
      <c r="I286" s="35">
        <f t="shared" si="22"/>
      </c>
      <c r="J286" s="31"/>
      <c r="K286" s="32"/>
      <c r="L286" s="36">
        <f t="shared" si="23"/>
      </c>
      <c r="M286" s="228">
        <f t="shared" si="20"/>
      </c>
      <c r="N286" s="174">
        <f t="shared" si="21"/>
      </c>
      <c r="O286" s="40"/>
      <c r="P286" s="41"/>
      <c r="Q286" s="41"/>
      <c r="R286" s="41"/>
      <c r="S286" s="41"/>
      <c r="T286" s="41"/>
      <c r="U286" s="42"/>
      <c r="V286" s="40"/>
      <c r="W286" s="32"/>
      <c r="X286" s="41"/>
      <c r="Y286" s="41"/>
      <c r="Z286" s="41"/>
      <c r="AA286" s="32"/>
      <c r="AB286" s="32"/>
      <c r="AC286" s="32"/>
      <c r="AD286" s="32"/>
      <c r="AE286" s="32"/>
      <c r="AF286" s="32"/>
    </row>
    <row r="287" spans="1:32" s="27" customFormat="1" ht="19.5" customHeight="1">
      <c r="A287" s="28">
        <v>280</v>
      </c>
      <c r="B287" s="29"/>
      <c r="C287" s="140"/>
      <c r="D287" s="30"/>
      <c r="E287" s="31"/>
      <c r="F287" s="32"/>
      <c r="G287" s="43"/>
      <c r="H287" s="44"/>
      <c r="I287" s="35">
        <f t="shared" si="22"/>
      </c>
      <c r="J287" s="31"/>
      <c r="K287" s="32"/>
      <c r="L287" s="36">
        <f t="shared" si="23"/>
      </c>
      <c r="M287" s="228">
        <f t="shared" si="20"/>
      </c>
      <c r="N287" s="174">
        <f t="shared" si="21"/>
      </c>
      <c r="O287" s="40"/>
      <c r="P287" s="41"/>
      <c r="Q287" s="41"/>
      <c r="R287" s="41"/>
      <c r="S287" s="41"/>
      <c r="T287" s="41"/>
      <c r="U287" s="42"/>
      <c r="V287" s="40"/>
      <c r="W287" s="32"/>
      <c r="X287" s="41"/>
      <c r="Y287" s="41"/>
      <c r="Z287" s="41"/>
      <c r="AA287" s="32"/>
      <c r="AB287" s="32"/>
      <c r="AC287" s="32"/>
      <c r="AD287" s="32"/>
      <c r="AE287" s="32"/>
      <c r="AF287" s="32"/>
    </row>
    <row r="288" spans="1:32" s="27" customFormat="1" ht="19.5" customHeight="1">
      <c r="A288" s="28">
        <v>281</v>
      </c>
      <c r="B288" s="29"/>
      <c r="C288" s="140"/>
      <c r="D288" s="30"/>
      <c r="E288" s="31"/>
      <c r="F288" s="32"/>
      <c r="G288" s="43"/>
      <c r="H288" s="44"/>
      <c r="I288" s="35">
        <f t="shared" si="22"/>
      </c>
      <c r="J288" s="31"/>
      <c r="K288" s="32"/>
      <c r="L288" s="36">
        <f t="shared" si="23"/>
      </c>
      <c r="M288" s="228">
        <f t="shared" si="20"/>
      </c>
      <c r="N288" s="174">
        <f t="shared" si="21"/>
      </c>
      <c r="O288" s="40"/>
      <c r="P288" s="41"/>
      <c r="Q288" s="41"/>
      <c r="R288" s="41"/>
      <c r="S288" s="41"/>
      <c r="T288" s="41"/>
      <c r="U288" s="42"/>
      <c r="V288" s="40"/>
      <c r="W288" s="32"/>
      <c r="X288" s="41"/>
      <c r="Y288" s="41"/>
      <c r="Z288" s="41"/>
      <c r="AA288" s="32"/>
      <c r="AB288" s="32"/>
      <c r="AC288" s="32"/>
      <c r="AD288" s="32"/>
      <c r="AE288" s="32"/>
      <c r="AF288" s="32"/>
    </row>
    <row r="289" spans="1:32" s="27" customFormat="1" ht="19.5" customHeight="1">
      <c r="A289" s="28">
        <v>282</v>
      </c>
      <c r="B289" s="29"/>
      <c r="C289" s="140"/>
      <c r="D289" s="30"/>
      <c r="E289" s="31"/>
      <c r="F289" s="32"/>
      <c r="G289" s="43"/>
      <c r="H289" s="44"/>
      <c r="I289" s="35">
        <f t="shared" si="22"/>
      </c>
      <c r="J289" s="31"/>
      <c r="K289" s="32"/>
      <c r="L289" s="36">
        <f t="shared" si="23"/>
      </c>
      <c r="M289" s="228">
        <f t="shared" si="20"/>
      </c>
      <c r="N289" s="174">
        <f t="shared" si="21"/>
      </c>
      <c r="O289" s="40"/>
      <c r="P289" s="41"/>
      <c r="Q289" s="41"/>
      <c r="R289" s="41"/>
      <c r="S289" s="41"/>
      <c r="T289" s="41"/>
      <c r="U289" s="42"/>
      <c r="V289" s="40"/>
      <c r="W289" s="32"/>
      <c r="X289" s="41"/>
      <c r="Y289" s="41"/>
      <c r="Z289" s="41"/>
      <c r="AA289" s="32"/>
      <c r="AB289" s="32"/>
      <c r="AC289" s="32"/>
      <c r="AD289" s="32"/>
      <c r="AE289" s="32"/>
      <c r="AF289" s="32"/>
    </row>
    <row r="290" spans="1:32" s="27" customFormat="1" ht="19.5" customHeight="1">
      <c r="A290" s="28">
        <v>283</v>
      </c>
      <c r="B290" s="29"/>
      <c r="C290" s="140"/>
      <c r="D290" s="30"/>
      <c r="E290" s="31"/>
      <c r="F290" s="32"/>
      <c r="G290" s="43"/>
      <c r="H290" s="44"/>
      <c r="I290" s="35">
        <f t="shared" si="22"/>
      </c>
      <c r="J290" s="31"/>
      <c r="K290" s="32"/>
      <c r="L290" s="36">
        <f t="shared" si="23"/>
      </c>
      <c r="M290" s="228">
        <f t="shared" si="20"/>
      </c>
      <c r="N290" s="174">
        <f t="shared" si="21"/>
      </c>
      <c r="O290" s="40"/>
      <c r="P290" s="41"/>
      <c r="Q290" s="41"/>
      <c r="R290" s="41"/>
      <c r="S290" s="41"/>
      <c r="T290" s="41"/>
      <c r="U290" s="42"/>
      <c r="V290" s="40"/>
      <c r="W290" s="32"/>
      <c r="X290" s="41"/>
      <c r="Y290" s="41"/>
      <c r="Z290" s="41"/>
      <c r="AA290" s="32"/>
      <c r="AB290" s="32"/>
      <c r="AC290" s="32"/>
      <c r="AD290" s="32"/>
      <c r="AE290" s="32"/>
      <c r="AF290" s="32"/>
    </row>
    <row r="291" spans="1:32" s="27" customFormat="1" ht="19.5" customHeight="1">
      <c r="A291" s="28">
        <v>284</v>
      </c>
      <c r="B291" s="29"/>
      <c r="C291" s="140"/>
      <c r="D291" s="30"/>
      <c r="E291" s="31"/>
      <c r="F291" s="32"/>
      <c r="G291" s="43"/>
      <c r="H291" s="44"/>
      <c r="I291" s="35">
        <f t="shared" si="22"/>
      </c>
      <c r="J291" s="31"/>
      <c r="K291" s="32"/>
      <c r="L291" s="36">
        <f t="shared" si="23"/>
      </c>
      <c r="M291" s="228">
        <f t="shared" si="20"/>
      </c>
      <c r="N291" s="174">
        <f t="shared" si="21"/>
      </c>
      <c r="O291" s="40"/>
      <c r="P291" s="41"/>
      <c r="Q291" s="41"/>
      <c r="R291" s="41"/>
      <c r="S291" s="41"/>
      <c r="T291" s="41"/>
      <c r="U291" s="42"/>
      <c r="V291" s="40"/>
      <c r="W291" s="32"/>
      <c r="X291" s="41"/>
      <c r="Y291" s="41"/>
      <c r="Z291" s="41"/>
      <c r="AA291" s="32"/>
      <c r="AB291" s="32"/>
      <c r="AC291" s="32"/>
      <c r="AD291" s="32"/>
      <c r="AE291" s="32"/>
      <c r="AF291" s="32"/>
    </row>
    <row r="292" spans="1:32" s="27" customFormat="1" ht="19.5" customHeight="1">
      <c r="A292" s="28">
        <v>285</v>
      </c>
      <c r="B292" s="29"/>
      <c r="C292" s="140"/>
      <c r="D292" s="30"/>
      <c r="E292" s="31"/>
      <c r="F292" s="32"/>
      <c r="G292" s="43"/>
      <c r="H292" s="44"/>
      <c r="I292" s="35">
        <f t="shared" si="22"/>
      </c>
      <c r="J292" s="31"/>
      <c r="K292" s="32"/>
      <c r="L292" s="36">
        <f t="shared" si="23"/>
      </c>
      <c r="M292" s="228">
        <f t="shared" si="20"/>
      </c>
      <c r="N292" s="174">
        <f t="shared" si="21"/>
      </c>
      <c r="O292" s="40"/>
      <c r="P292" s="41"/>
      <c r="Q292" s="41"/>
      <c r="R292" s="41"/>
      <c r="S292" s="41"/>
      <c r="T292" s="41"/>
      <c r="U292" s="42"/>
      <c r="V292" s="40"/>
      <c r="W292" s="32"/>
      <c r="X292" s="41"/>
      <c r="Y292" s="41"/>
      <c r="Z292" s="41"/>
      <c r="AA292" s="32"/>
      <c r="AB292" s="32"/>
      <c r="AC292" s="32"/>
      <c r="AD292" s="32"/>
      <c r="AE292" s="32"/>
      <c r="AF292" s="32"/>
    </row>
    <row r="293" spans="1:32" s="27" customFormat="1" ht="19.5" customHeight="1">
      <c r="A293" s="28">
        <v>286</v>
      </c>
      <c r="B293" s="29"/>
      <c r="C293" s="140"/>
      <c r="D293" s="30"/>
      <c r="E293" s="31"/>
      <c r="F293" s="32"/>
      <c r="G293" s="43"/>
      <c r="H293" s="44"/>
      <c r="I293" s="35">
        <f t="shared" si="22"/>
      </c>
      <c r="J293" s="31"/>
      <c r="K293" s="32"/>
      <c r="L293" s="36">
        <f t="shared" si="23"/>
      </c>
      <c r="M293" s="228">
        <f t="shared" si="20"/>
      </c>
      <c r="N293" s="174">
        <f t="shared" si="21"/>
      </c>
      <c r="O293" s="40"/>
      <c r="P293" s="41"/>
      <c r="Q293" s="41"/>
      <c r="R293" s="41"/>
      <c r="S293" s="41"/>
      <c r="T293" s="41"/>
      <c r="U293" s="42"/>
      <c r="V293" s="40"/>
      <c r="W293" s="32"/>
      <c r="X293" s="41"/>
      <c r="Y293" s="41"/>
      <c r="Z293" s="41"/>
      <c r="AA293" s="32"/>
      <c r="AB293" s="32"/>
      <c r="AC293" s="32"/>
      <c r="AD293" s="32"/>
      <c r="AE293" s="32"/>
      <c r="AF293" s="32"/>
    </row>
    <row r="294" spans="1:32" s="27" customFormat="1" ht="19.5" customHeight="1">
      <c r="A294" s="28">
        <v>287</v>
      </c>
      <c r="B294" s="29"/>
      <c r="C294" s="140"/>
      <c r="D294" s="30"/>
      <c r="E294" s="31"/>
      <c r="F294" s="32"/>
      <c r="G294" s="43"/>
      <c r="H294" s="44"/>
      <c r="I294" s="35">
        <f t="shared" si="22"/>
      </c>
      <c r="J294" s="31"/>
      <c r="K294" s="32"/>
      <c r="L294" s="36">
        <f t="shared" si="23"/>
      </c>
      <c r="M294" s="228">
        <f t="shared" si="20"/>
      </c>
      <c r="N294" s="174">
        <f t="shared" si="21"/>
      </c>
      <c r="O294" s="40"/>
      <c r="P294" s="41"/>
      <c r="Q294" s="41"/>
      <c r="R294" s="41"/>
      <c r="S294" s="41"/>
      <c r="T294" s="41"/>
      <c r="U294" s="42"/>
      <c r="V294" s="40"/>
      <c r="W294" s="32"/>
      <c r="X294" s="41"/>
      <c r="Y294" s="41"/>
      <c r="Z294" s="41"/>
      <c r="AA294" s="32"/>
      <c r="AB294" s="32"/>
      <c r="AC294" s="32"/>
      <c r="AD294" s="32"/>
      <c r="AE294" s="32"/>
      <c r="AF294" s="32"/>
    </row>
    <row r="295" spans="1:32" s="27" customFormat="1" ht="19.5" customHeight="1">
      <c r="A295" s="28">
        <v>288</v>
      </c>
      <c r="B295" s="29"/>
      <c r="C295" s="140"/>
      <c r="D295" s="30"/>
      <c r="E295" s="31"/>
      <c r="F295" s="32"/>
      <c r="G295" s="43"/>
      <c r="H295" s="44"/>
      <c r="I295" s="35">
        <f t="shared" si="22"/>
      </c>
      <c r="J295" s="31"/>
      <c r="K295" s="32"/>
      <c r="L295" s="36">
        <f t="shared" si="23"/>
      </c>
      <c r="M295" s="228">
        <f t="shared" si="20"/>
      </c>
      <c r="N295" s="174">
        <f t="shared" si="21"/>
      </c>
      <c r="O295" s="40"/>
      <c r="P295" s="41"/>
      <c r="Q295" s="41"/>
      <c r="R295" s="41"/>
      <c r="S295" s="41"/>
      <c r="T295" s="41"/>
      <c r="U295" s="42"/>
      <c r="V295" s="40"/>
      <c r="W295" s="32"/>
      <c r="X295" s="41"/>
      <c r="Y295" s="41"/>
      <c r="Z295" s="41"/>
      <c r="AA295" s="32"/>
      <c r="AB295" s="32"/>
      <c r="AC295" s="32"/>
      <c r="AD295" s="32"/>
      <c r="AE295" s="32"/>
      <c r="AF295" s="32"/>
    </row>
    <row r="296" spans="1:32" s="27" customFormat="1" ht="19.5" customHeight="1">
      <c r="A296" s="28">
        <v>289</v>
      </c>
      <c r="B296" s="29"/>
      <c r="C296" s="140"/>
      <c r="D296" s="30"/>
      <c r="E296" s="31"/>
      <c r="F296" s="32"/>
      <c r="G296" s="43"/>
      <c r="H296" s="44"/>
      <c r="I296" s="35">
        <f t="shared" si="22"/>
      </c>
      <c r="J296" s="31"/>
      <c r="K296" s="32"/>
      <c r="L296" s="36">
        <f t="shared" si="23"/>
      </c>
      <c r="M296" s="228">
        <f t="shared" si="20"/>
      </c>
      <c r="N296" s="174">
        <f t="shared" si="21"/>
      </c>
      <c r="O296" s="40"/>
      <c r="P296" s="41"/>
      <c r="Q296" s="41"/>
      <c r="R296" s="41"/>
      <c r="S296" s="41"/>
      <c r="T296" s="41"/>
      <c r="U296" s="42"/>
      <c r="V296" s="40"/>
      <c r="W296" s="32"/>
      <c r="X296" s="41"/>
      <c r="Y296" s="41"/>
      <c r="Z296" s="41"/>
      <c r="AA296" s="32"/>
      <c r="AB296" s="32"/>
      <c r="AC296" s="32"/>
      <c r="AD296" s="32"/>
      <c r="AE296" s="32"/>
      <c r="AF296" s="32"/>
    </row>
    <row r="297" spans="1:32" s="27" customFormat="1" ht="19.5" customHeight="1">
      <c r="A297" s="28">
        <v>290</v>
      </c>
      <c r="B297" s="29"/>
      <c r="C297" s="140"/>
      <c r="D297" s="30"/>
      <c r="E297" s="31"/>
      <c r="F297" s="32"/>
      <c r="G297" s="43"/>
      <c r="H297" s="44"/>
      <c r="I297" s="35">
        <f t="shared" si="22"/>
      </c>
      <c r="J297" s="31"/>
      <c r="K297" s="32"/>
      <c r="L297" s="36">
        <f t="shared" si="23"/>
      </c>
      <c r="M297" s="228">
        <f t="shared" si="20"/>
      </c>
      <c r="N297" s="174">
        <f t="shared" si="21"/>
      </c>
      <c r="O297" s="40"/>
      <c r="P297" s="41"/>
      <c r="Q297" s="41"/>
      <c r="R297" s="41"/>
      <c r="S297" s="41"/>
      <c r="T297" s="41"/>
      <c r="U297" s="42"/>
      <c r="V297" s="40"/>
      <c r="W297" s="32"/>
      <c r="X297" s="41"/>
      <c r="Y297" s="41"/>
      <c r="Z297" s="41"/>
      <c r="AA297" s="32"/>
      <c r="AB297" s="32"/>
      <c r="AC297" s="32"/>
      <c r="AD297" s="32"/>
      <c r="AE297" s="32"/>
      <c r="AF297" s="32"/>
    </row>
    <row r="298" spans="1:32" s="27" customFormat="1" ht="19.5" customHeight="1">
      <c r="A298" s="28">
        <v>291</v>
      </c>
      <c r="B298" s="29"/>
      <c r="C298" s="140"/>
      <c r="D298" s="30"/>
      <c r="E298" s="31"/>
      <c r="F298" s="32"/>
      <c r="G298" s="43"/>
      <c r="H298" s="44"/>
      <c r="I298" s="35">
        <f t="shared" si="22"/>
      </c>
      <c r="J298" s="31"/>
      <c r="K298" s="32"/>
      <c r="L298" s="36">
        <f t="shared" si="23"/>
      </c>
      <c r="M298" s="228">
        <f t="shared" si="20"/>
      </c>
      <c r="N298" s="174">
        <f t="shared" si="21"/>
      </c>
      <c r="O298" s="40"/>
      <c r="P298" s="41"/>
      <c r="Q298" s="41"/>
      <c r="R298" s="41"/>
      <c r="S298" s="41"/>
      <c r="T298" s="41"/>
      <c r="U298" s="42"/>
      <c r="V298" s="40"/>
      <c r="W298" s="32"/>
      <c r="X298" s="41"/>
      <c r="Y298" s="41"/>
      <c r="Z298" s="41"/>
      <c r="AA298" s="32"/>
      <c r="AB298" s="32"/>
      <c r="AC298" s="32"/>
      <c r="AD298" s="32"/>
      <c r="AE298" s="32"/>
      <c r="AF298" s="32"/>
    </row>
    <row r="299" spans="1:32" s="27" customFormat="1" ht="19.5" customHeight="1">
      <c r="A299" s="28">
        <v>292</v>
      </c>
      <c r="B299" s="29"/>
      <c r="C299" s="140"/>
      <c r="D299" s="30"/>
      <c r="E299" s="31"/>
      <c r="F299" s="32"/>
      <c r="G299" s="43"/>
      <c r="H299" s="44"/>
      <c r="I299" s="35">
        <f t="shared" si="22"/>
      </c>
      <c r="J299" s="31"/>
      <c r="K299" s="32"/>
      <c r="L299" s="36">
        <f t="shared" si="23"/>
      </c>
      <c r="M299" s="228">
        <f t="shared" si="20"/>
      </c>
      <c r="N299" s="174">
        <f t="shared" si="21"/>
      </c>
      <c r="O299" s="40"/>
      <c r="P299" s="41"/>
      <c r="Q299" s="41"/>
      <c r="R299" s="41"/>
      <c r="S299" s="41"/>
      <c r="T299" s="41"/>
      <c r="U299" s="42"/>
      <c r="V299" s="40"/>
      <c r="W299" s="32"/>
      <c r="X299" s="41"/>
      <c r="Y299" s="41"/>
      <c r="Z299" s="41"/>
      <c r="AA299" s="32"/>
      <c r="AB299" s="32"/>
      <c r="AC299" s="32"/>
      <c r="AD299" s="32"/>
      <c r="AE299" s="32"/>
      <c r="AF299" s="32"/>
    </row>
    <row r="300" spans="1:32" s="27" customFormat="1" ht="19.5" customHeight="1">
      <c r="A300" s="28">
        <v>293</v>
      </c>
      <c r="B300" s="29"/>
      <c r="C300" s="140"/>
      <c r="D300" s="30"/>
      <c r="E300" s="31"/>
      <c r="F300" s="32"/>
      <c r="G300" s="43"/>
      <c r="H300" s="44"/>
      <c r="I300" s="35">
        <f t="shared" si="22"/>
      </c>
      <c r="J300" s="31"/>
      <c r="K300" s="32"/>
      <c r="L300" s="36">
        <f t="shared" si="23"/>
      </c>
      <c r="M300" s="228">
        <f t="shared" si="20"/>
      </c>
      <c r="N300" s="174">
        <f t="shared" si="21"/>
      </c>
      <c r="O300" s="40"/>
      <c r="P300" s="41"/>
      <c r="Q300" s="41"/>
      <c r="R300" s="41"/>
      <c r="S300" s="41"/>
      <c r="T300" s="41"/>
      <c r="U300" s="42"/>
      <c r="V300" s="40"/>
      <c r="W300" s="32"/>
      <c r="X300" s="41"/>
      <c r="Y300" s="41"/>
      <c r="Z300" s="41"/>
      <c r="AA300" s="32"/>
      <c r="AB300" s="32"/>
      <c r="AC300" s="32"/>
      <c r="AD300" s="32"/>
      <c r="AE300" s="32"/>
      <c r="AF300" s="32"/>
    </row>
    <row r="301" spans="1:32" s="27" customFormat="1" ht="19.5" customHeight="1">
      <c r="A301" s="28">
        <v>294</v>
      </c>
      <c r="B301" s="29"/>
      <c r="C301" s="140"/>
      <c r="D301" s="30"/>
      <c r="E301" s="31"/>
      <c r="F301" s="32"/>
      <c r="G301" s="43"/>
      <c r="H301" s="44"/>
      <c r="I301" s="35">
        <f t="shared" si="22"/>
      </c>
      <c r="J301" s="31"/>
      <c r="K301" s="32"/>
      <c r="L301" s="36">
        <f t="shared" si="23"/>
      </c>
      <c r="M301" s="228">
        <f t="shared" si="20"/>
      </c>
      <c r="N301" s="174">
        <f t="shared" si="21"/>
      </c>
      <c r="O301" s="40"/>
      <c r="P301" s="41"/>
      <c r="Q301" s="41"/>
      <c r="R301" s="41"/>
      <c r="S301" s="41"/>
      <c r="T301" s="41"/>
      <c r="U301" s="42"/>
      <c r="V301" s="40"/>
      <c r="W301" s="32"/>
      <c r="X301" s="41"/>
      <c r="Y301" s="41"/>
      <c r="Z301" s="41"/>
      <c r="AA301" s="32"/>
      <c r="AB301" s="32"/>
      <c r="AC301" s="32"/>
      <c r="AD301" s="32"/>
      <c r="AE301" s="32"/>
      <c r="AF301" s="32"/>
    </row>
    <row r="302" spans="1:32" s="27" customFormat="1" ht="19.5" customHeight="1">
      <c r="A302" s="28">
        <v>295</v>
      </c>
      <c r="B302" s="29"/>
      <c r="C302" s="140"/>
      <c r="D302" s="30"/>
      <c r="E302" s="31"/>
      <c r="F302" s="32"/>
      <c r="G302" s="43"/>
      <c r="H302" s="44"/>
      <c r="I302" s="35">
        <f t="shared" si="22"/>
      </c>
      <c r="J302" s="31"/>
      <c r="K302" s="32"/>
      <c r="L302" s="36">
        <f t="shared" si="23"/>
      </c>
      <c r="M302" s="228">
        <f t="shared" si="20"/>
      </c>
      <c r="N302" s="174">
        <f t="shared" si="21"/>
      </c>
      <c r="O302" s="40"/>
      <c r="P302" s="41"/>
      <c r="Q302" s="41"/>
      <c r="R302" s="41"/>
      <c r="S302" s="41"/>
      <c r="T302" s="41"/>
      <c r="U302" s="42"/>
      <c r="V302" s="40"/>
      <c r="W302" s="32"/>
      <c r="X302" s="41"/>
      <c r="Y302" s="41"/>
      <c r="Z302" s="41"/>
      <c r="AA302" s="32"/>
      <c r="AB302" s="32"/>
      <c r="AC302" s="32"/>
      <c r="AD302" s="32"/>
      <c r="AE302" s="32"/>
      <c r="AF302" s="32"/>
    </row>
    <row r="303" spans="1:32" s="27" customFormat="1" ht="19.5" customHeight="1">
      <c r="A303" s="28">
        <v>296</v>
      </c>
      <c r="B303" s="29"/>
      <c r="C303" s="140"/>
      <c r="D303" s="30"/>
      <c r="E303" s="31"/>
      <c r="F303" s="32"/>
      <c r="G303" s="43"/>
      <c r="H303" s="44"/>
      <c r="I303" s="35">
        <f t="shared" si="22"/>
      </c>
      <c r="J303" s="31"/>
      <c r="K303" s="32"/>
      <c r="L303" s="36">
        <f t="shared" si="23"/>
      </c>
      <c r="M303" s="228">
        <f t="shared" si="20"/>
      </c>
      <c r="N303" s="174">
        <f t="shared" si="21"/>
      </c>
      <c r="O303" s="40"/>
      <c r="P303" s="41"/>
      <c r="Q303" s="41"/>
      <c r="R303" s="41"/>
      <c r="S303" s="41"/>
      <c r="T303" s="41"/>
      <c r="U303" s="42"/>
      <c r="V303" s="40"/>
      <c r="W303" s="32"/>
      <c r="X303" s="41"/>
      <c r="Y303" s="41"/>
      <c r="Z303" s="41"/>
      <c r="AA303" s="32"/>
      <c r="AB303" s="32"/>
      <c r="AC303" s="32"/>
      <c r="AD303" s="32"/>
      <c r="AE303" s="32"/>
      <c r="AF303" s="32"/>
    </row>
    <row r="304" spans="1:32" s="27" customFormat="1" ht="19.5" customHeight="1">
      <c r="A304" s="28">
        <v>297</v>
      </c>
      <c r="B304" s="29"/>
      <c r="C304" s="140"/>
      <c r="D304" s="30"/>
      <c r="E304" s="31"/>
      <c r="F304" s="32"/>
      <c r="G304" s="43"/>
      <c r="H304" s="44"/>
      <c r="I304" s="35">
        <f t="shared" si="22"/>
      </c>
      <c r="J304" s="31"/>
      <c r="K304" s="32"/>
      <c r="L304" s="36">
        <f t="shared" si="23"/>
      </c>
      <c r="M304" s="228">
        <f t="shared" si="20"/>
      </c>
      <c r="N304" s="174">
        <f t="shared" si="21"/>
      </c>
      <c r="O304" s="40"/>
      <c r="P304" s="41"/>
      <c r="Q304" s="41"/>
      <c r="R304" s="41"/>
      <c r="S304" s="41"/>
      <c r="T304" s="41"/>
      <c r="U304" s="42"/>
      <c r="V304" s="40"/>
      <c r="W304" s="32"/>
      <c r="X304" s="41"/>
      <c r="Y304" s="41"/>
      <c r="Z304" s="41"/>
      <c r="AA304" s="32"/>
      <c r="AB304" s="32"/>
      <c r="AC304" s="32"/>
      <c r="AD304" s="32"/>
      <c r="AE304" s="32"/>
      <c r="AF304" s="32"/>
    </row>
    <row r="305" spans="1:32" s="27" customFormat="1" ht="19.5" customHeight="1">
      <c r="A305" s="28">
        <v>298</v>
      </c>
      <c r="B305" s="29"/>
      <c r="C305" s="140"/>
      <c r="D305" s="30"/>
      <c r="E305" s="31"/>
      <c r="F305" s="32"/>
      <c r="G305" s="43"/>
      <c r="H305" s="44"/>
      <c r="I305" s="35">
        <f t="shared" si="22"/>
      </c>
      <c r="J305" s="31"/>
      <c r="K305" s="32"/>
      <c r="L305" s="36">
        <f t="shared" si="23"/>
      </c>
      <c r="M305" s="228">
        <f t="shared" si="20"/>
      </c>
      <c r="N305" s="174">
        <f t="shared" si="21"/>
      </c>
      <c r="O305" s="40"/>
      <c r="P305" s="41"/>
      <c r="Q305" s="41"/>
      <c r="R305" s="41"/>
      <c r="S305" s="41"/>
      <c r="T305" s="41"/>
      <c r="U305" s="42"/>
      <c r="V305" s="40"/>
      <c r="W305" s="32"/>
      <c r="X305" s="41"/>
      <c r="Y305" s="41"/>
      <c r="Z305" s="41"/>
      <c r="AA305" s="32"/>
      <c r="AB305" s="32"/>
      <c r="AC305" s="32"/>
      <c r="AD305" s="32"/>
      <c r="AE305" s="32"/>
      <c r="AF305" s="32"/>
    </row>
    <row r="306" spans="1:32" s="27" customFormat="1" ht="19.5" customHeight="1">
      <c r="A306" s="28">
        <v>299</v>
      </c>
      <c r="B306" s="29"/>
      <c r="C306" s="140"/>
      <c r="D306" s="30"/>
      <c r="E306" s="31"/>
      <c r="F306" s="32"/>
      <c r="G306" s="43"/>
      <c r="H306" s="44"/>
      <c r="I306" s="35">
        <f t="shared" si="22"/>
      </c>
      <c r="J306" s="31"/>
      <c r="K306" s="32"/>
      <c r="L306" s="36">
        <f t="shared" si="23"/>
      </c>
      <c r="M306" s="228">
        <f t="shared" si="20"/>
      </c>
      <c r="N306" s="174">
        <f t="shared" si="21"/>
      </c>
      <c r="O306" s="40"/>
      <c r="P306" s="41"/>
      <c r="Q306" s="41"/>
      <c r="R306" s="41"/>
      <c r="S306" s="41"/>
      <c r="T306" s="41"/>
      <c r="U306" s="42"/>
      <c r="V306" s="40"/>
      <c r="W306" s="32"/>
      <c r="X306" s="41"/>
      <c r="Y306" s="41"/>
      <c r="Z306" s="41"/>
      <c r="AA306" s="32"/>
      <c r="AB306" s="32"/>
      <c r="AC306" s="32"/>
      <c r="AD306" s="32"/>
      <c r="AE306" s="32"/>
      <c r="AF306" s="32"/>
    </row>
    <row r="307" spans="1:32" s="27" customFormat="1" ht="19.5" customHeight="1">
      <c r="A307" s="28">
        <v>300</v>
      </c>
      <c r="B307" s="29"/>
      <c r="C307" s="140"/>
      <c r="D307" s="30"/>
      <c r="E307" s="31"/>
      <c r="F307" s="32"/>
      <c r="G307" s="43"/>
      <c r="H307" s="44"/>
      <c r="I307" s="35">
        <f t="shared" si="22"/>
      </c>
      <c r="J307" s="31"/>
      <c r="K307" s="32"/>
      <c r="L307" s="36">
        <f t="shared" si="23"/>
      </c>
      <c r="M307" s="228">
        <f t="shared" si="20"/>
      </c>
      <c r="N307" s="174">
        <f t="shared" si="21"/>
      </c>
      <c r="O307" s="40"/>
      <c r="P307" s="41"/>
      <c r="Q307" s="41"/>
      <c r="R307" s="41"/>
      <c r="S307" s="41"/>
      <c r="T307" s="41"/>
      <c r="U307" s="42"/>
      <c r="V307" s="40"/>
      <c r="W307" s="32"/>
      <c r="X307" s="41"/>
      <c r="Y307" s="41"/>
      <c r="Z307" s="41"/>
      <c r="AA307" s="32"/>
      <c r="AB307" s="32"/>
      <c r="AC307" s="32"/>
      <c r="AD307" s="32"/>
      <c r="AE307" s="32"/>
      <c r="AF307" s="32"/>
    </row>
    <row r="308" spans="1:32" s="27" customFormat="1" ht="19.5" customHeight="1">
      <c r="A308" s="28">
        <v>301</v>
      </c>
      <c r="B308" s="29"/>
      <c r="C308" s="140"/>
      <c r="D308" s="30"/>
      <c r="E308" s="31"/>
      <c r="F308" s="32"/>
      <c r="G308" s="43"/>
      <c r="H308" s="44"/>
      <c r="I308" s="35">
        <f t="shared" si="22"/>
      </c>
      <c r="J308" s="31"/>
      <c r="K308" s="32"/>
      <c r="L308" s="36">
        <f t="shared" si="23"/>
      </c>
      <c r="M308" s="228">
        <f t="shared" si="20"/>
      </c>
      <c r="N308" s="174">
        <f t="shared" si="21"/>
      </c>
      <c r="O308" s="40"/>
      <c r="P308" s="41"/>
      <c r="Q308" s="41"/>
      <c r="R308" s="41"/>
      <c r="S308" s="41"/>
      <c r="T308" s="41"/>
      <c r="U308" s="42"/>
      <c r="V308" s="40"/>
      <c r="W308" s="32"/>
      <c r="X308" s="41"/>
      <c r="Y308" s="41"/>
      <c r="Z308" s="41"/>
      <c r="AA308" s="32"/>
      <c r="AB308" s="32"/>
      <c r="AC308" s="32"/>
      <c r="AD308" s="32"/>
      <c r="AE308" s="32"/>
      <c r="AF308" s="32"/>
    </row>
    <row r="309" spans="1:32" s="27" customFormat="1" ht="19.5" customHeight="1">
      <c r="A309" s="28">
        <v>302</v>
      </c>
      <c r="B309" s="29"/>
      <c r="C309" s="140"/>
      <c r="D309" s="30"/>
      <c r="E309" s="31"/>
      <c r="F309" s="32"/>
      <c r="G309" s="43"/>
      <c r="H309" s="44"/>
      <c r="I309" s="35">
        <f t="shared" si="22"/>
      </c>
      <c r="J309" s="31"/>
      <c r="K309" s="32"/>
      <c r="L309" s="36">
        <f t="shared" si="23"/>
      </c>
      <c r="M309" s="228">
        <f t="shared" si="20"/>
      </c>
      <c r="N309" s="174">
        <f t="shared" si="21"/>
      </c>
      <c r="O309" s="40"/>
      <c r="P309" s="41"/>
      <c r="Q309" s="41"/>
      <c r="R309" s="41"/>
      <c r="S309" s="41"/>
      <c r="T309" s="41"/>
      <c r="U309" s="42"/>
      <c r="V309" s="40"/>
      <c r="W309" s="32"/>
      <c r="X309" s="41"/>
      <c r="Y309" s="41"/>
      <c r="Z309" s="41"/>
      <c r="AA309" s="32"/>
      <c r="AB309" s="32"/>
      <c r="AC309" s="32"/>
      <c r="AD309" s="32"/>
      <c r="AE309" s="32"/>
      <c r="AF309" s="32"/>
    </row>
    <row r="310" spans="1:32" s="27" customFormat="1" ht="19.5" customHeight="1">
      <c r="A310" s="28">
        <v>303</v>
      </c>
      <c r="B310" s="29"/>
      <c r="C310" s="140"/>
      <c r="D310" s="30"/>
      <c r="E310" s="31"/>
      <c r="F310" s="32"/>
      <c r="G310" s="43"/>
      <c r="H310" s="44"/>
      <c r="I310" s="35">
        <f t="shared" si="22"/>
      </c>
      <c r="J310" s="31"/>
      <c r="K310" s="32"/>
      <c r="L310" s="36">
        <f t="shared" si="23"/>
      </c>
      <c r="M310" s="228">
        <f t="shared" si="20"/>
      </c>
      <c r="N310" s="174">
        <f t="shared" si="21"/>
      </c>
      <c r="O310" s="40"/>
      <c r="P310" s="41"/>
      <c r="Q310" s="41"/>
      <c r="R310" s="41"/>
      <c r="S310" s="41"/>
      <c r="T310" s="41"/>
      <c r="U310" s="42"/>
      <c r="V310" s="40"/>
      <c r="W310" s="32"/>
      <c r="X310" s="41"/>
      <c r="Y310" s="41"/>
      <c r="Z310" s="41"/>
      <c r="AA310" s="32"/>
      <c r="AB310" s="32"/>
      <c r="AC310" s="32"/>
      <c r="AD310" s="32"/>
      <c r="AE310" s="32"/>
      <c r="AF310" s="32"/>
    </row>
    <row r="311" spans="1:32" s="27" customFormat="1" ht="19.5" customHeight="1">
      <c r="A311" s="28">
        <v>304</v>
      </c>
      <c r="B311" s="29"/>
      <c r="C311" s="140"/>
      <c r="D311" s="30"/>
      <c r="E311" s="31"/>
      <c r="F311" s="32"/>
      <c r="G311" s="43"/>
      <c r="H311" s="44"/>
      <c r="I311" s="35">
        <f t="shared" si="22"/>
      </c>
      <c r="J311" s="31"/>
      <c r="K311" s="32"/>
      <c r="L311" s="36">
        <f t="shared" si="23"/>
      </c>
      <c r="M311" s="228">
        <f t="shared" si="20"/>
      </c>
      <c r="N311" s="174">
        <f t="shared" si="21"/>
      </c>
      <c r="O311" s="40"/>
      <c r="P311" s="41"/>
      <c r="Q311" s="41"/>
      <c r="R311" s="41"/>
      <c r="S311" s="41"/>
      <c r="T311" s="41"/>
      <c r="U311" s="42"/>
      <c r="V311" s="40"/>
      <c r="W311" s="32"/>
      <c r="X311" s="41"/>
      <c r="Y311" s="41"/>
      <c r="Z311" s="41"/>
      <c r="AA311" s="32"/>
      <c r="AB311" s="32"/>
      <c r="AC311" s="32"/>
      <c r="AD311" s="32"/>
      <c r="AE311" s="32"/>
      <c r="AF311" s="32"/>
    </row>
    <row r="312" spans="1:32" s="27" customFormat="1" ht="19.5" customHeight="1">
      <c r="A312" s="28">
        <v>305</v>
      </c>
      <c r="B312" s="29"/>
      <c r="C312" s="140"/>
      <c r="D312" s="30"/>
      <c r="E312" s="31"/>
      <c r="F312" s="32"/>
      <c r="G312" s="43"/>
      <c r="H312" s="44"/>
      <c r="I312" s="35">
        <f t="shared" si="22"/>
      </c>
      <c r="J312" s="31"/>
      <c r="K312" s="32"/>
      <c r="L312" s="36">
        <f t="shared" si="23"/>
      </c>
      <c r="M312" s="228">
        <f t="shared" si="20"/>
      </c>
      <c r="N312" s="174">
        <f t="shared" si="21"/>
      </c>
      <c r="O312" s="40"/>
      <c r="P312" s="41"/>
      <c r="Q312" s="41"/>
      <c r="R312" s="41"/>
      <c r="S312" s="41"/>
      <c r="T312" s="41"/>
      <c r="U312" s="42"/>
      <c r="V312" s="40"/>
      <c r="W312" s="32"/>
      <c r="X312" s="41"/>
      <c r="Y312" s="41"/>
      <c r="Z312" s="41"/>
      <c r="AA312" s="32"/>
      <c r="AB312" s="32"/>
      <c r="AC312" s="32"/>
      <c r="AD312" s="32"/>
      <c r="AE312" s="32"/>
      <c r="AF312" s="32"/>
    </row>
    <row r="313" spans="1:32" s="27" customFormat="1" ht="19.5" customHeight="1">
      <c r="A313" s="28">
        <v>306</v>
      </c>
      <c r="B313" s="29"/>
      <c r="C313" s="140"/>
      <c r="D313" s="30"/>
      <c r="E313" s="31"/>
      <c r="F313" s="32"/>
      <c r="G313" s="43"/>
      <c r="H313" s="44"/>
      <c r="I313" s="35">
        <f t="shared" si="22"/>
      </c>
      <c r="J313" s="31"/>
      <c r="K313" s="32"/>
      <c r="L313" s="36">
        <f t="shared" si="23"/>
      </c>
      <c r="M313" s="228">
        <f t="shared" si="20"/>
      </c>
      <c r="N313" s="174">
        <f t="shared" si="21"/>
      </c>
      <c r="O313" s="40"/>
      <c r="P313" s="41"/>
      <c r="Q313" s="41"/>
      <c r="R313" s="41"/>
      <c r="S313" s="41"/>
      <c r="T313" s="41"/>
      <c r="U313" s="42"/>
      <c r="V313" s="40"/>
      <c r="W313" s="32"/>
      <c r="X313" s="41"/>
      <c r="Y313" s="41"/>
      <c r="Z313" s="41"/>
      <c r="AA313" s="32"/>
      <c r="AB313" s="32"/>
      <c r="AC313" s="32"/>
      <c r="AD313" s="32"/>
      <c r="AE313" s="32"/>
      <c r="AF313" s="32"/>
    </row>
    <row r="314" spans="1:32" s="27" customFormat="1" ht="19.5" customHeight="1">
      <c r="A314" s="28">
        <v>307</v>
      </c>
      <c r="B314" s="29"/>
      <c r="C314" s="140"/>
      <c r="D314" s="30"/>
      <c r="E314" s="31"/>
      <c r="F314" s="32"/>
      <c r="G314" s="43"/>
      <c r="H314" s="44"/>
      <c r="I314" s="35">
        <f t="shared" si="22"/>
      </c>
      <c r="J314" s="31"/>
      <c r="K314" s="32"/>
      <c r="L314" s="36">
        <f t="shared" si="23"/>
      </c>
      <c r="M314" s="228">
        <f t="shared" si="20"/>
      </c>
      <c r="N314" s="174">
        <f t="shared" si="21"/>
      </c>
      <c r="O314" s="40"/>
      <c r="P314" s="41"/>
      <c r="Q314" s="41"/>
      <c r="R314" s="41"/>
      <c r="S314" s="41"/>
      <c r="T314" s="41"/>
      <c r="U314" s="42"/>
      <c r="V314" s="40"/>
      <c r="W314" s="32"/>
      <c r="X314" s="41"/>
      <c r="Y314" s="41"/>
      <c r="Z314" s="41"/>
      <c r="AA314" s="32"/>
      <c r="AB314" s="32"/>
      <c r="AC314" s="32"/>
      <c r="AD314" s="32"/>
      <c r="AE314" s="32"/>
      <c r="AF314" s="32"/>
    </row>
    <row r="315" spans="1:32" s="27" customFormat="1" ht="19.5" customHeight="1">
      <c r="A315" s="28">
        <v>308</v>
      </c>
      <c r="B315" s="29"/>
      <c r="C315" s="140"/>
      <c r="D315" s="30"/>
      <c r="E315" s="31"/>
      <c r="F315" s="32"/>
      <c r="G315" s="43"/>
      <c r="H315" s="44"/>
      <c r="I315" s="35">
        <f t="shared" si="22"/>
      </c>
      <c r="J315" s="31"/>
      <c r="K315" s="32"/>
      <c r="L315" s="36">
        <f t="shared" si="23"/>
      </c>
      <c r="M315" s="228">
        <f t="shared" si="20"/>
      </c>
      <c r="N315" s="174">
        <f t="shared" si="21"/>
      </c>
      <c r="O315" s="40"/>
      <c r="P315" s="41"/>
      <c r="Q315" s="41"/>
      <c r="R315" s="41"/>
      <c r="S315" s="41"/>
      <c r="T315" s="41"/>
      <c r="U315" s="42"/>
      <c r="V315" s="40"/>
      <c r="W315" s="32"/>
      <c r="X315" s="41"/>
      <c r="Y315" s="41"/>
      <c r="Z315" s="41"/>
      <c r="AA315" s="32"/>
      <c r="AB315" s="32"/>
      <c r="AC315" s="32"/>
      <c r="AD315" s="32"/>
      <c r="AE315" s="32"/>
      <c r="AF315" s="32"/>
    </row>
    <row r="316" spans="1:32" s="27" customFormat="1" ht="19.5" customHeight="1">
      <c r="A316" s="28"/>
      <c r="B316" s="49"/>
      <c r="C316" s="141"/>
      <c r="D316" s="50" t="s">
        <v>2</v>
      </c>
      <c r="E316" s="51">
        <f>SUM(E8:E315)</f>
        <v>0</v>
      </c>
      <c r="F316" s="47">
        <f>SUM(F8:F315)</f>
        <v>0</v>
      </c>
      <c r="G316" s="48">
        <f>SUM(G8:G315)</f>
        <v>13292</v>
      </c>
      <c r="H316" s="48">
        <f>SUM(H8:H315)</f>
        <v>4972</v>
      </c>
      <c r="I316" s="52">
        <f>I7+G316-H316</f>
        <v>9320</v>
      </c>
      <c r="J316" s="45">
        <f>SUM(J8:J315)</f>
        <v>2500</v>
      </c>
      <c r="K316" s="46">
        <f>SUM(K8:K315)</f>
        <v>2460</v>
      </c>
      <c r="L316" s="53">
        <f>L7+J316-K316</f>
        <v>40</v>
      </c>
      <c r="M316" s="55">
        <f>L316+I316</f>
        <v>9360</v>
      </c>
      <c r="N316" s="93"/>
      <c r="O316" s="51">
        <f aca="true" t="shared" si="24" ref="O316:U316">SUM(O8:O315)</f>
        <v>1000</v>
      </c>
      <c r="P316" s="54">
        <f t="shared" si="24"/>
        <v>1750</v>
      </c>
      <c r="Q316" s="54">
        <f t="shared" si="24"/>
        <v>500</v>
      </c>
      <c r="R316" s="54">
        <f t="shared" si="24"/>
        <v>2142</v>
      </c>
      <c r="S316" s="54">
        <f t="shared" si="24"/>
        <v>7500</v>
      </c>
      <c r="T316" s="54">
        <f t="shared" si="24"/>
        <v>50</v>
      </c>
      <c r="U316" s="54">
        <f t="shared" si="24"/>
        <v>1500</v>
      </c>
      <c r="V316" s="54">
        <f aca="true" t="shared" si="25" ref="V316:AA316">SUM(V8:V315)</f>
        <v>60</v>
      </c>
      <c r="W316" s="54">
        <f t="shared" si="25"/>
        <v>200</v>
      </c>
      <c r="X316" s="54">
        <f t="shared" si="25"/>
        <v>220</v>
      </c>
      <c r="Y316" s="54">
        <f t="shared" si="25"/>
        <v>70</v>
      </c>
      <c r="Z316" s="54">
        <f t="shared" si="25"/>
        <v>900</v>
      </c>
      <c r="AA316" s="54">
        <f t="shared" si="25"/>
        <v>0</v>
      </c>
      <c r="AB316" s="54">
        <f>SUM(AB8:AB315)</f>
        <v>2200</v>
      </c>
      <c r="AC316" s="54">
        <f>SUM(AC8:AC315)</f>
        <v>1500</v>
      </c>
      <c r="AD316" s="54">
        <f>SUM(AD8:AD315)</f>
        <v>782</v>
      </c>
      <c r="AE316" s="54">
        <f>SUM(AE8:AE315)</f>
        <v>0</v>
      </c>
      <c r="AF316" s="54">
        <f>SUM(AF8:AF315)</f>
        <v>150</v>
      </c>
    </row>
    <row r="317" spans="1:32" s="69" customFormat="1" ht="19.5" customHeight="1">
      <c r="A317" s="56"/>
      <c r="B317" s="57"/>
      <c r="C317" s="142"/>
      <c r="D317" s="58"/>
      <c r="E317" s="59"/>
      <c r="F317" s="60"/>
      <c r="G317" s="61"/>
      <c r="H317" s="61"/>
      <c r="I317" s="62"/>
      <c r="J317" s="63"/>
      <c r="K317" s="64"/>
      <c r="L317" s="65"/>
      <c r="M317" s="66"/>
      <c r="N317" s="94"/>
      <c r="O317" s="67"/>
      <c r="P317" s="68"/>
      <c r="Q317" s="68"/>
      <c r="R317" s="68"/>
      <c r="S317" s="68"/>
      <c r="T317" s="68"/>
      <c r="U317" s="60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</row>
    <row r="318" spans="1:32" s="80" customFormat="1" ht="12.75">
      <c r="A318" s="70"/>
      <c r="B318" s="71"/>
      <c r="C318" s="143"/>
      <c r="D318" s="72"/>
      <c r="E318" s="73"/>
      <c r="F318" s="73"/>
      <c r="G318" s="74"/>
      <c r="H318" s="74"/>
      <c r="I318" s="74"/>
      <c r="J318" s="75"/>
      <c r="K318" s="76"/>
      <c r="L318" s="76"/>
      <c r="M318" s="75"/>
      <c r="N318" s="95"/>
      <c r="O318" s="77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9"/>
      <c r="AB318" s="79"/>
      <c r="AC318" s="79"/>
      <c r="AD318" s="79"/>
      <c r="AE318" s="79"/>
      <c r="AF318" s="79"/>
    </row>
    <row r="319" spans="1:32" s="80" customFormat="1" ht="12.75">
      <c r="A319" s="70"/>
      <c r="B319" s="71"/>
      <c r="C319" s="143"/>
      <c r="D319" s="72"/>
      <c r="E319" s="73"/>
      <c r="F319" s="73"/>
      <c r="G319" s="74"/>
      <c r="H319" s="74"/>
      <c r="I319" s="74"/>
      <c r="J319" s="75"/>
      <c r="K319" s="76"/>
      <c r="L319" s="76"/>
      <c r="M319" s="75"/>
      <c r="N319" s="95"/>
      <c r="O319" s="77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9"/>
      <c r="AB319" s="79"/>
      <c r="AC319" s="79"/>
      <c r="AD319" s="79"/>
      <c r="AE319" s="79"/>
      <c r="AF319" s="79"/>
    </row>
    <row r="320" spans="1:32" s="80" customFormat="1" ht="12.75">
      <c r="A320" s="70"/>
      <c r="B320" s="71"/>
      <c r="C320" s="143"/>
      <c r="D320" s="72"/>
      <c r="E320" s="73"/>
      <c r="F320" s="73"/>
      <c r="G320" s="74"/>
      <c r="H320" s="74"/>
      <c r="I320" s="74"/>
      <c r="J320" s="75"/>
      <c r="K320" s="76"/>
      <c r="L320" s="76"/>
      <c r="M320" s="75"/>
      <c r="N320" s="95"/>
      <c r="O320" s="77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9"/>
      <c r="AB320" s="79"/>
      <c r="AC320" s="79"/>
      <c r="AD320" s="79"/>
      <c r="AE320" s="79"/>
      <c r="AF320" s="79"/>
    </row>
    <row r="321" spans="1:32" s="80" customFormat="1" ht="12.75">
      <c r="A321" s="70"/>
      <c r="B321" s="71"/>
      <c r="C321" s="143"/>
      <c r="D321" s="72"/>
      <c r="E321" s="73"/>
      <c r="F321" s="73"/>
      <c r="G321" s="74"/>
      <c r="H321" s="74"/>
      <c r="I321" s="74"/>
      <c r="J321" s="75"/>
      <c r="K321" s="76"/>
      <c r="L321" s="76"/>
      <c r="M321" s="75"/>
      <c r="N321" s="95"/>
      <c r="O321" s="77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9"/>
      <c r="AB321" s="79"/>
      <c r="AC321" s="79"/>
      <c r="AD321" s="79"/>
      <c r="AE321" s="79"/>
      <c r="AF321" s="79"/>
    </row>
    <row r="322" spans="1:32" s="80" customFormat="1" ht="12.75">
      <c r="A322" s="70"/>
      <c r="B322" s="71"/>
      <c r="C322" s="143"/>
      <c r="D322" s="72"/>
      <c r="E322" s="73"/>
      <c r="F322" s="73"/>
      <c r="G322" s="74"/>
      <c r="H322" s="74"/>
      <c r="I322" s="74"/>
      <c r="J322" s="75"/>
      <c r="K322" s="76"/>
      <c r="L322" s="76"/>
      <c r="M322" s="75"/>
      <c r="N322" s="95"/>
      <c r="O322" s="77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9"/>
      <c r="AB322" s="79"/>
      <c r="AC322" s="79"/>
      <c r="AD322" s="79"/>
      <c r="AE322" s="79"/>
      <c r="AF322" s="79"/>
    </row>
    <row r="323" spans="1:32" s="80" customFormat="1" ht="12.75">
      <c r="A323" s="70"/>
      <c r="B323" s="71"/>
      <c r="C323" s="143"/>
      <c r="D323" s="72"/>
      <c r="E323" s="73"/>
      <c r="F323" s="73"/>
      <c r="G323" s="74"/>
      <c r="H323" s="74"/>
      <c r="I323" s="74"/>
      <c r="J323" s="75"/>
      <c r="K323" s="76"/>
      <c r="L323" s="76"/>
      <c r="M323" s="75"/>
      <c r="N323" s="95"/>
      <c r="O323" s="77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9"/>
      <c r="AB323" s="79"/>
      <c r="AC323" s="79"/>
      <c r="AD323" s="79"/>
      <c r="AE323" s="79"/>
      <c r="AF323" s="79"/>
    </row>
    <row r="324" spans="1:32" s="80" customFormat="1" ht="12.75">
      <c r="A324" s="70"/>
      <c r="B324" s="71"/>
      <c r="C324" s="143"/>
      <c r="D324" s="72"/>
      <c r="E324" s="73"/>
      <c r="F324" s="73"/>
      <c r="G324" s="74"/>
      <c r="H324" s="74"/>
      <c r="I324" s="74"/>
      <c r="J324" s="75"/>
      <c r="K324" s="76"/>
      <c r="L324" s="76"/>
      <c r="M324" s="75"/>
      <c r="N324" s="95"/>
      <c r="O324" s="77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9"/>
      <c r="AB324" s="79"/>
      <c r="AC324" s="79"/>
      <c r="AD324" s="79"/>
      <c r="AE324" s="79"/>
      <c r="AF324" s="79"/>
    </row>
    <row r="325" spans="1:32" s="80" customFormat="1" ht="12.75">
      <c r="A325" s="70"/>
      <c r="B325" s="71"/>
      <c r="C325" s="143"/>
      <c r="D325" s="72"/>
      <c r="E325" s="73"/>
      <c r="F325" s="73"/>
      <c r="G325" s="74"/>
      <c r="H325" s="74"/>
      <c r="I325" s="74"/>
      <c r="J325" s="75"/>
      <c r="K325" s="76"/>
      <c r="L325" s="76"/>
      <c r="M325" s="75"/>
      <c r="N325" s="95"/>
      <c r="O325" s="77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9"/>
      <c r="AB325" s="79"/>
      <c r="AC325" s="79"/>
      <c r="AD325" s="79"/>
      <c r="AE325" s="79"/>
      <c r="AF325" s="79"/>
    </row>
    <row r="326" spans="1:32" s="80" customFormat="1" ht="12.75">
      <c r="A326" s="70"/>
      <c r="B326" s="71"/>
      <c r="C326" s="143"/>
      <c r="D326" s="72"/>
      <c r="E326" s="73"/>
      <c r="F326" s="73"/>
      <c r="G326" s="74"/>
      <c r="H326" s="74"/>
      <c r="I326" s="74"/>
      <c r="J326" s="75"/>
      <c r="K326" s="76"/>
      <c r="L326" s="76"/>
      <c r="M326" s="75"/>
      <c r="N326" s="95"/>
      <c r="O326" s="77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9"/>
      <c r="AB326" s="79"/>
      <c r="AC326" s="79"/>
      <c r="AD326" s="79"/>
      <c r="AE326" s="79"/>
      <c r="AF326" s="79"/>
    </row>
    <row r="327" spans="1:32" s="80" customFormat="1" ht="12.75">
      <c r="A327" s="70"/>
      <c r="B327" s="71"/>
      <c r="C327" s="143"/>
      <c r="D327" s="72"/>
      <c r="E327" s="73"/>
      <c r="F327" s="73"/>
      <c r="G327" s="74"/>
      <c r="H327" s="74"/>
      <c r="I327" s="74"/>
      <c r="J327" s="75"/>
      <c r="K327" s="76"/>
      <c r="L327" s="76"/>
      <c r="M327" s="75"/>
      <c r="N327" s="95"/>
      <c r="O327" s="77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9"/>
      <c r="AB327" s="79"/>
      <c r="AC327" s="79"/>
      <c r="AD327" s="79"/>
      <c r="AE327" s="79"/>
      <c r="AF327" s="79"/>
    </row>
    <row r="328" spans="1:32" s="80" customFormat="1" ht="12.75">
      <c r="A328" s="70"/>
      <c r="B328" s="71"/>
      <c r="C328" s="143"/>
      <c r="D328" s="72"/>
      <c r="E328" s="73"/>
      <c r="F328" s="73"/>
      <c r="G328" s="74"/>
      <c r="H328" s="74"/>
      <c r="I328" s="74"/>
      <c r="J328" s="75"/>
      <c r="K328" s="76"/>
      <c r="L328" s="76"/>
      <c r="M328" s="75"/>
      <c r="N328" s="95"/>
      <c r="O328" s="77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9"/>
      <c r="AB328" s="79"/>
      <c r="AC328" s="79"/>
      <c r="AD328" s="79"/>
      <c r="AE328" s="79"/>
      <c r="AF328" s="79"/>
    </row>
    <row r="329" spans="1:32" s="80" customFormat="1" ht="12.75">
      <c r="A329" s="70"/>
      <c r="B329" s="71"/>
      <c r="C329" s="143"/>
      <c r="D329" s="72"/>
      <c r="E329" s="73"/>
      <c r="F329" s="73"/>
      <c r="G329" s="74"/>
      <c r="H329" s="74"/>
      <c r="I329" s="74"/>
      <c r="J329" s="75"/>
      <c r="K329" s="76"/>
      <c r="L329" s="76"/>
      <c r="M329" s="75"/>
      <c r="N329" s="95"/>
      <c r="O329" s="77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9"/>
      <c r="AB329" s="79"/>
      <c r="AC329" s="79"/>
      <c r="AD329" s="79"/>
      <c r="AE329" s="79"/>
      <c r="AF329" s="79"/>
    </row>
    <row r="330" spans="1:32" s="80" customFormat="1" ht="12.75">
      <c r="A330" s="70"/>
      <c r="B330" s="71"/>
      <c r="C330" s="143"/>
      <c r="D330" s="72"/>
      <c r="E330" s="73"/>
      <c r="F330" s="73"/>
      <c r="G330" s="74"/>
      <c r="H330" s="74"/>
      <c r="I330" s="74"/>
      <c r="J330" s="75"/>
      <c r="K330" s="76"/>
      <c r="L330" s="76"/>
      <c r="M330" s="75"/>
      <c r="N330" s="95"/>
      <c r="O330" s="77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9"/>
      <c r="AB330" s="79"/>
      <c r="AC330" s="79"/>
      <c r="AD330" s="79"/>
      <c r="AE330" s="79"/>
      <c r="AF330" s="79"/>
    </row>
    <row r="331" spans="1:32" s="80" customFormat="1" ht="12.75">
      <c r="A331" s="70"/>
      <c r="B331" s="71"/>
      <c r="C331" s="143"/>
      <c r="D331" s="72"/>
      <c r="E331" s="73"/>
      <c r="F331" s="73"/>
      <c r="G331" s="74"/>
      <c r="H331" s="74"/>
      <c r="I331" s="74"/>
      <c r="J331" s="75"/>
      <c r="K331" s="76"/>
      <c r="L331" s="76"/>
      <c r="M331" s="75"/>
      <c r="N331" s="95"/>
      <c r="O331" s="77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9"/>
      <c r="AB331" s="79"/>
      <c r="AC331" s="79"/>
      <c r="AD331" s="79"/>
      <c r="AE331" s="79"/>
      <c r="AF331" s="79"/>
    </row>
    <row r="332" spans="1:32" s="80" customFormat="1" ht="12.75">
      <c r="A332" s="70"/>
      <c r="B332" s="71"/>
      <c r="C332" s="143"/>
      <c r="D332" s="72"/>
      <c r="E332" s="73"/>
      <c r="F332" s="73"/>
      <c r="G332" s="74"/>
      <c r="H332" s="74"/>
      <c r="I332" s="74"/>
      <c r="J332" s="75"/>
      <c r="K332" s="76"/>
      <c r="L332" s="76"/>
      <c r="M332" s="75"/>
      <c r="N332" s="95"/>
      <c r="O332" s="77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9"/>
      <c r="AB332" s="79"/>
      <c r="AC332" s="79"/>
      <c r="AD332" s="79"/>
      <c r="AE332" s="79"/>
      <c r="AF332" s="79"/>
    </row>
    <row r="333" spans="1:32" s="80" customFormat="1" ht="12.75">
      <c r="A333" s="70"/>
      <c r="B333" s="71"/>
      <c r="C333" s="143"/>
      <c r="D333" s="72"/>
      <c r="E333" s="73"/>
      <c r="F333" s="73"/>
      <c r="G333" s="74"/>
      <c r="H333" s="74"/>
      <c r="I333" s="74"/>
      <c r="J333" s="75"/>
      <c r="K333" s="76"/>
      <c r="L333" s="76"/>
      <c r="M333" s="75"/>
      <c r="N333" s="95"/>
      <c r="O333" s="77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9"/>
      <c r="AB333" s="79"/>
      <c r="AC333" s="79"/>
      <c r="AD333" s="79"/>
      <c r="AE333" s="79"/>
      <c r="AF333" s="79"/>
    </row>
    <row r="334" spans="1:32" s="80" customFormat="1" ht="12.75">
      <c r="A334" s="70"/>
      <c r="B334" s="71"/>
      <c r="C334" s="143"/>
      <c r="D334" s="72"/>
      <c r="E334" s="73"/>
      <c r="F334" s="73"/>
      <c r="G334" s="74"/>
      <c r="H334" s="74"/>
      <c r="I334" s="74"/>
      <c r="J334" s="75"/>
      <c r="K334" s="76"/>
      <c r="L334" s="76"/>
      <c r="M334" s="75"/>
      <c r="N334" s="95"/>
      <c r="O334" s="77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9"/>
      <c r="AB334" s="79"/>
      <c r="AC334" s="79"/>
      <c r="AD334" s="79"/>
      <c r="AE334" s="79"/>
      <c r="AF334" s="79"/>
    </row>
    <row r="335" spans="1:32" s="80" customFormat="1" ht="12.75">
      <c r="A335" s="70"/>
      <c r="B335" s="71"/>
      <c r="C335" s="143"/>
      <c r="D335" s="72"/>
      <c r="E335" s="73"/>
      <c r="F335" s="73"/>
      <c r="G335" s="74"/>
      <c r="H335" s="74"/>
      <c r="I335" s="74"/>
      <c r="J335" s="75"/>
      <c r="K335" s="76"/>
      <c r="L335" s="76"/>
      <c r="M335" s="75"/>
      <c r="N335" s="95"/>
      <c r="O335" s="77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9"/>
      <c r="AB335" s="79"/>
      <c r="AC335" s="79"/>
      <c r="AD335" s="79"/>
      <c r="AE335" s="79"/>
      <c r="AF335" s="79"/>
    </row>
    <row r="336" spans="1:32" s="80" customFormat="1" ht="12.75">
      <c r="A336" s="70"/>
      <c r="B336" s="71"/>
      <c r="C336" s="143"/>
      <c r="D336" s="72"/>
      <c r="E336" s="73"/>
      <c r="F336" s="73"/>
      <c r="G336" s="74"/>
      <c r="H336" s="74"/>
      <c r="I336" s="74"/>
      <c r="J336" s="75"/>
      <c r="K336" s="76"/>
      <c r="L336" s="76"/>
      <c r="M336" s="75"/>
      <c r="N336" s="95"/>
      <c r="O336" s="77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9"/>
      <c r="AB336" s="79"/>
      <c r="AC336" s="79"/>
      <c r="AD336" s="79"/>
      <c r="AE336" s="79"/>
      <c r="AF336" s="79"/>
    </row>
    <row r="337" spans="1:32" s="80" customFormat="1" ht="12.75">
      <c r="A337" s="70"/>
      <c r="B337" s="71"/>
      <c r="C337" s="143"/>
      <c r="D337" s="72"/>
      <c r="E337" s="73"/>
      <c r="F337" s="73"/>
      <c r="G337" s="74"/>
      <c r="H337" s="74"/>
      <c r="I337" s="74"/>
      <c r="J337" s="75"/>
      <c r="K337" s="76"/>
      <c r="L337" s="76"/>
      <c r="M337" s="75"/>
      <c r="N337" s="95"/>
      <c r="O337" s="77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9"/>
      <c r="AB337" s="79"/>
      <c r="AC337" s="79"/>
      <c r="AD337" s="79"/>
      <c r="AE337" s="79"/>
      <c r="AF337" s="79"/>
    </row>
    <row r="338" spans="1:32" s="80" customFormat="1" ht="12.75">
      <c r="A338" s="70"/>
      <c r="B338" s="71"/>
      <c r="C338" s="143"/>
      <c r="D338" s="72"/>
      <c r="E338" s="73"/>
      <c r="F338" s="73"/>
      <c r="G338" s="74"/>
      <c r="H338" s="74"/>
      <c r="I338" s="74"/>
      <c r="J338" s="75"/>
      <c r="K338" s="76"/>
      <c r="L338" s="76"/>
      <c r="M338" s="75"/>
      <c r="N338" s="95"/>
      <c r="O338" s="77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9"/>
      <c r="AB338" s="79"/>
      <c r="AC338" s="79"/>
      <c r="AD338" s="79"/>
      <c r="AE338" s="79"/>
      <c r="AF338" s="79"/>
    </row>
    <row r="339" spans="1:32" s="80" customFormat="1" ht="12.75">
      <c r="A339" s="70"/>
      <c r="B339" s="71"/>
      <c r="C339" s="143"/>
      <c r="D339" s="72"/>
      <c r="E339" s="73"/>
      <c r="F339" s="73"/>
      <c r="G339" s="74"/>
      <c r="H339" s="74"/>
      <c r="I339" s="74"/>
      <c r="J339" s="75"/>
      <c r="K339" s="76"/>
      <c r="L339" s="76"/>
      <c r="M339" s="75"/>
      <c r="N339" s="95"/>
      <c r="O339" s="77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9"/>
      <c r="AB339" s="79"/>
      <c r="AC339" s="79"/>
      <c r="AD339" s="79"/>
      <c r="AE339" s="79"/>
      <c r="AF339" s="79"/>
    </row>
    <row r="340" spans="1:32" s="80" customFormat="1" ht="12.75">
      <c r="A340" s="70"/>
      <c r="B340" s="71"/>
      <c r="C340" s="143"/>
      <c r="D340" s="72"/>
      <c r="E340" s="73"/>
      <c r="F340" s="73"/>
      <c r="G340" s="74"/>
      <c r="H340" s="74"/>
      <c r="I340" s="74"/>
      <c r="J340" s="75"/>
      <c r="K340" s="76"/>
      <c r="L340" s="76"/>
      <c r="M340" s="75"/>
      <c r="N340" s="95"/>
      <c r="O340" s="77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9"/>
      <c r="AB340" s="79"/>
      <c r="AC340" s="79"/>
      <c r="AD340" s="79"/>
      <c r="AE340" s="79"/>
      <c r="AF340" s="79"/>
    </row>
    <row r="341" spans="1:32" s="80" customFormat="1" ht="12.75">
      <c r="A341" s="70"/>
      <c r="B341" s="71"/>
      <c r="C341" s="143"/>
      <c r="D341" s="72"/>
      <c r="E341" s="73"/>
      <c r="F341" s="73"/>
      <c r="G341" s="74"/>
      <c r="H341" s="74"/>
      <c r="I341" s="74"/>
      <c r="J341" s="75"/>
      <c r="K341" s="76"/>
      <c r="L341" s="76"/>
      <c r="M341" s="75"/>
      <c r="N341" s="95"/>
      <c r="O341" s="77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9"/>
      <c r="AB341" s="79"/>
      <c r="AC341" s="79"/>
      <c r="AD341" s="79"/>
      <c r="AE341" s="79"/>
      <c r="AF341" s="79"/>
    </row>
    <row r="342" spans="1:32" s="80" customFormat="1" ht="12.75">
      <c r="A342" s="70"/>
      <c r="B342" s="71"/>
      <c r="C342" s="143"/>
      <c r="D342" s="72"/>
      <c r="E342" s="73"/>
      <c r="F342" s="73"/>
      <c r="G342" s="74"/>
      <c r="H342" s="74"/>
      <c r="I342" s="74"/>
      <c r="J342" s="75"/>
      <c r="K342" s="76"/>
      <c r="L342" s="76"/>
      <c r="M342" s="75"/>
      <c r="N342" s="95"/>
      <c r="O342" s="77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9"/>
      <c r="AB342" s="79"/>
      <c r="AC342" s="79"/>
      <c r="AD342" s="79"/>
      <c r="AE342" s="79"/>
      <c r="AF342" s="79"/>
    </row>
    <row r="343" spans="1:32" s="80" customFormat="1" ht="12.75">
      <c r="A343" s="70"/>
      <c r="B343" s="71"/>
      <c r="C343" s="143"/>
      <c r="D343" s="72"/>
      <c r="E343" s="73"/>
      <c r="F343" s="73"/>
      <c r="G343" s="74"/>
      <c r="H343" s="74"/>
      <c r="I343" s="74"/>
      <c r="J343" s="75"/>
      <c r="K343" s="76"/>
      <c r="L343" s="76"/>
      <c r="M343" s="75"/>
      <c r="N343" s="95"/>
      <c r="O343" s="77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9"/>
      <c r="AB343" s="79"/>
      <c r="AC343" s="79"/>
      <c r="AD343" s="79"/>
      <c r="AE343" s="79"/>
      <c r="AF343" s="79"/>
    </row>
    <row r="344" spans="1:32" s="80" customFormat="1" ht="12.75">
      <c r="A344" s="70"/>
      <c r="B344" s="71"/>
      <c r="C344" s="143"/>
      <c r="D344" s="72"/>
      <c r="E344" s="73"/>
      <c r="F344" s="73"/>
      <c r="G344" s="74"/>
      <c r="H344" s="74"/>
      <c r="I344" s="74"/>
      <c r="J344" s="75"/>
      <c r="K344" s="76"/>
      <c r="L344" s="76"/>
      <c r="M344" s="75"/>
      <c r="N344" s="95"/>
      <c r="O344" s="77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9"/>
      <c r="AB344" s="79"/>
      <c r="AC344" s="79"/>
      <c r="AD344" s="79"/>
      <c r="AE344" s="79"/>
      <c r="AF344" s="79"/>
    </row>
    <row r="345" spans="1:32" s="80" customFormat="1" ht="12.75">
      <c r="A345" s="70"/>
      <c r="B345" s="71"/>
      <c r="C345" s="143"/>
      <c r="D345" s="72"/>
      <c r="E345" s="73"/>
      <c r="F345" s="73"/>
      <c r="G345" s="74"/>
      <c r="H345" s="74"/>
      <c r="I345" s="74"/>
      <c r="J345" s="75"/>
      <c r="K345" s="76"/>
      <c r="L345" s="76"/>
      <c r="M345" s="75"/>
      <c r="N345" s="95"/>
      <c r="O345" s="77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9"/>
      <c r="AB345" s="79"/>
      <c r="AC345" s="79"/>
      <c r="AD345" s="79"/>
      <c r="AE345" s="79"/>
      <c r="AF345" s="79"/>
    </row>
    <row r="346" spans="1:32" s="80" customFormat="1" ht="12.75">
      <c r="A346" s="70"/>
      <c r="B346" s="71"/>
      <c r="C346" s="143"/>
      <c r="D346" s="72"/>
      <c r="E346" s="73"/>
      <c r="F346" s="73"/>
      <c r="G346" s="74"/>
      <c r="H346" s="74"/>
      <c r="I346" s="74"/>
      <c r="J346" s="75"/>
      <c r="K346" s="76"/>
      <c r="L346" s="76"/>
      <c r="M346" s="75"/>
      <c r="N346" s="95"/>
      <c r="O346" s="77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9"/>
      <c r="AB346" s="79"/>
      <c r="AC346" s="79"/>
      <c r="AD346" s="79"/>
      <c r="AE346" s="79"/>
      <c r="AF346" s="79"/>
    </row>
    <row r="347" spans="1:32" s="80" customFormat="1" ht="12.75">
      <c r="A347" s="70"/>
      <c r="B347" s="71"/>
      <c r="C347" s="143"/>
      <c r="D347" s="72"/>
      <c r="E347" s="73"/>
      <c r="F347" s="73"/>
      <c r="G347" s="74"/>
      <c r="H347" s="74"/>
      <c r="I347" s="74"/>
      <c r="J347" s="75"/>
      <c r="K347" s="76"/>
      <c r="L347" s="76"/>
      <c r="M347" s="75"/>
      <c r="N347" s="95"/>
      <c r="O347" s="77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9"/>
      <c r="AB347" s="79"/>
      <c r="AC347" s="79"/>
      <c r="AD347" s="79"/>
      <c r="AE347" s="79"/>
      <c r="AF347" s="79"/>
    </row>
    <row r="348" spans="1:32" s="80" customFormat="1" ht="12.75">
      <c r="A348" s="70"/>
      <c r="B348" s="71"/>
      <c r="C348" s="143"/>
      <c r="D348" s="72"/>
      <c r="E348" s="73"/>
      <c r="F348" s="73"/>
      <c r="G348" s="74"/>
      <c r="H348" s="74"/>
      <c r="I348" s="74"/>
      <c r="J348" s="75"/>
      <c r="K348" s="76"/>
      <c r="L348" s="76"/>
      <c r="M348" s="75"/>
      <c r="N348" s="95"/>
      <c r="O348" s="77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9"/>
      <c r="AB348" s="79"/>
      <c r="AC348" s="79"/>
      <c r="AD348" s="79"/>
      <c r="AE348" s="79"/>
      <c r="AF348" s="79"/>
    </row>
    <row r="349" spans="1:32" s="80" customFormat="1" ht="12.75">
      <c r="A349" s="70"/>
      <c r="B349" s="71"/>
      <c r="C349" s="143"/>
      <c r="D349" s="72"/>
      <c r="E349" s="73"/>
      <c r="F349" s="73"/>
      <c r="G349" s="74"/>
      <c r="H349" s="74"/>
      <c r="I349" s="74"/>
      <c r="J349" s="75"/>
      <c r="K349" s="76"/>
      <c r="L349" s="76"/>
      <c r="M349" s="75"/>
      <c r="N349" s="95"/>
      <c r="O349" s="77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9"/>
      <c r="AB349" s="79"/>
      <c r="AC349" s="79"/>
      <c r="AD349" s="79"/>
      <c r="AE349" s="79"/>
      <c r="AF349" s="79"/>
    </row>
    <row r="350" spans="1:32" s="80" customFormat="1" ht="12.75">
      <c r="A350" s="70"/>
      <c r="B350" s="71"/>
      <c r="C350" s="143"/>
      <c r="D350" s="72"/>
      <c r="E350" s="73"/>
      <c r="F350" s="73"/>
      <c r="G350" s="74"/>
      <c r="H350" s="74"/>
      <c r="I350" s="74"/>
      <c r="J350" s="75"/>
      <c r="K350" s="76"/>
      <c r="L350" s="76"/>
      <c r="M350" s="75"/>
      <c r="N350" s="95"/>
      <c r="O350" s="77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9"/>
      <c r="AB350" s="79"/>
      <c r="AC350" s="79"/>
      <c r="AD350" s="79"/>
      <c r="AE350" s="79"/>
      <c r="AF350" s="79"/>
    </row>
    <row r="351" spans="1:32" s="80" customFormat="1" ht="12.75">
      <c r="A351" s="70"/>
      <c r="B351" s="71"/>
      <c r="C351" s="143"/>
      <c r="D351" s="72"/>
      <c r="E351" s="73"/>
      <c r="F351" s="73"/>
      <c r="G351" s="74"/>
      <c r="H351" s="74"/>
      <c r="I351" s="74"/>
      <c r="J351" s="75"/>
      <c r="K351" s="76"/>
      <c r="L351" s="76"/>
      <c r="M351" s="75"/>
      <c r="N351" s="95"/>
      <c r="O351" s="77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9"/>
      <c r="AB351" s="79"/>
      <c r="AC351" s="79"/>
      <c r="AD351" s="79"/>
      <c r="AE351" s="79"/>
      <c r="AF351" s="79"/>
    </row>
    <row r="352" spans="1:32" s="80" customFormat="1" ht="12.75">
      <c r="A352" s="70"/>
      <c r="B352" s="71"/>
      <c r="C352" s="143"/>
      <c r="D352" s="72"/>
      <c r="E352" s="73"/>
      <c r="F352" s="73"/>
      <c r="G352" s="74"/>
      <c r="H352" s="74"/>
      <c r="I352" s="74"/>
      <c r="J352" s="75"/>
      <c r="K352" s="76"/>
      <c r="L352" s="76"/>
      <c r="M352" s="75"/>
      <c r="N352" s="95"/>
      <c r="O352" s="77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9"/>
      <c r="AB352" s="79"/>
      <c r="AC352" s="79"/>
      <c r="AD352" s="79"/>
      <c r="AE352" s="79"/>
      <c r="AF352" s="79"/>
    </row>
    <row r="353" spans="1:32" s="80" customFormat="1" ht="12.75">
      <c r="A353" s="70"/>
      <c r="B353" s="71"/>
      <c r="C353" s="143"/>
      <c r="D353" s="72"/>
      <c r="E353" s="73"/>
      <c r="F353" s="73"/>
      <c r="G353" s="74"/>
      <c r="H353" s="74"/>
      <c r="I353" s="74"/>
      <c r="J353" s="75"/>
      <c r="K353" s="76"/>
      <c r="L353" s="76"/>
      <c r="M353" s="75"/>
      <c r="N353" s="95"/>
      <c r="O353" s="77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9"/>
      <c r="AB353" s="79"/>
      <c r="AC353" s="79"/>
      <c r="AD353" s="79"/>
      <c r="AE353" s="79"/>
      <c r="AF353" s="79"/>
    </row>
    <row r="354" spans="1:32" s="80" customFormat="1" ht="12.75">
      <c r="A354" s="70"/>
      <c r="B354" s="71"/>
      <c r="C354" s="143"/>
      <c r="D354" s="72"/>
      <c r="E354" s="73"/>
      <c r="F354" s="73"/>
      <c r="G354" s="74"/>
      <c r="H354" s="74"/>
      <c r="I354" s="74"/>
      <c r="J354" s="75"/>
      <c r="K354" s="76"/>
      <c r="L354" s="76"/>
      <c r="M354" s="75"/>
      <c r="N354" s="95"/>
      <c r="O354" s="77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9"/>
      <c r="AB354" s="79"/>
      <c r="AC354" s="79"/>
      <c r="AD354" s="79"/>
      <c r="AE354" s="79"/>
      <c r="AF354" s="79"/>
    </row>
    <row r="355" spans="1:32" s="80" customFormat="1" ht="12.75">
      <c r="A355" s="70"/>
      <c r="B355" s="71"/>
      <c r="C355" s="143"/>
      <c r="D355" s="72"/>
      <c r="E355" s="73"/>
      <c r="F355" s="73"/>
      <c r="G355" s="74"/>
      <c r="H355" s="74"/>
      <c r="I355" s="74"/>
      <c r="J355" s="75"/>
      <c r="K355" s="76"/>
      <c r="L355" s="76"/>
      <c r="M355" s="75"/>
      <c r="N355" s="95"/>
      <c r="O355" s="77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9"/>
      <c r="AB355" s="79"/>
      <c r="AC355" s="79"/>
      <c r="AD355" s="79"/>
      <c r="AE355" s="79"/>
      <c r="AF355" s="79"/>
    </row>
    <row r="356" spans="1:32" s="80" customFormat="1" ht="12.75">
      <c r="A356" s="70"/>
      <c r="B356" s="71"/>
      <c r="C356" s="143"/>
      <c r="D356" s="72"/>
      <c r="E356" s="73"/>
      <c r="F356" s="73"/>
      <c r="G356" s="74"/>
      <c r="H356" s="74"/>
      <c r="I356" s="74"/>
      <c r="J356" s="75"/>
      <c r="K356" s="76"/>
      <c r="L356" s="76"/>
      <c r="M356" s="75"/>
      <c r="N356" s="95"/>
      <c r="O356" s="77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9"/>
      <c r="AB356" s="79"/>
      <c r="AC356" s="79"/>
      <c r="AD356" s="79"/>
      <c r="AE356" s="79"/>
      <c r="AF356" s="79"/>
    </row>
    <row r="357" spans="1:32" s="80" customFormat="1" ht="12.75">
      <c r="A357" s="70"/>
      <c r="B357" s="71"/>
      <c r="C357" s="143"/>
      <c r="D357" s="72"/>
      <c r="E357" s="73"/>
      <c r="F357" s="73"/>
      <c r="G357" s="74"/>
      <c r="H357" s="74"/>
      <c r="I357" s="74"/>
      <c r="J357" s="75"/>
      <c r="K357" s="76"/>
      <c r="L357" s="76"/>
      <c r="M357" s="75"/>
      <c r="N357" s="95"/>
      <c r="O357" s="77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9"/>
      <c r="AB357" s="79"/>
      <c r="AC357" s="79"/>
      <c r="AD357" s="79"/>
      <c r="AE357" s="79"/>
      <c r="AF357" s="79"/>
    </row>
    <row r="358" spans="1:32" s="80" customFormat="1" ht="12.75">
      <c r="A358" s="70"/>
      <c r="B358" s="71"/>
      <c r="C358" s="143"/>
      <c r="D358" s="72"/>
      <c r="E358" s="73"/>
      <c r="F358" s="73"/>
      <c r="G358" s="74"/>
      <c r="H358" s="74"/>
      <c r="I358" s="74"/>
      <c r="J358" s="75"/>
      <c r="K358" s="76"/>
      <c r="L358" s="76"/>
      <c r="M358" s="75"/>
      <c r="N358" s="95"/>
      <c r="O358" s="77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9"/>
      <c r="AB358" s="79"/>
      <c r="AC358" s="79"/>
      <c r="AD358" s="79"/>
      <c r="AE358" s="79"/>
      <c r="AF358" s="79"/>
    </row>
    <row r="359" spans="1:32" s="80" customFormat="1" ht="12.75">
      <c r="A359" s="70"/>
      <c r="B359" s="71"/>
      <c r="C359" s="143"/>
      <c r="D359" s="72"/>
      <c r="E359" s="73"/>
      <c r="F359" s="73"/>
      <c r="G359" s="74"/>
      <c r="H359" s="74"/>
      <c r="I359" s="74"/>
      <c r="J359" s="75"/>
      <c r="K359" s="76"/>
      <c r="L359" s="76"/>
      <c r="M359" s="75"/>
      <c r="N359" s="95"/>
      <c r="O359" s="77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9"/>
      <c r="AB359" s="79"/>
      <c r="AC359" s="79"/>
      <c r="AD359" s="79"/>
      <c r="AE359" s="79"/>
      <c r="AF359" s="79"/>
    </row>
    <row r="360" spans="1:32" s="80" customFormat="1" ht="12.75">
      <c r="A360" s="70"/>
      <c r="B360" s="71"/>
      <c r="C360" s="143"/>
      <c r="D360" s="72"/>
      <c r="E360" s="73"/>
      <c r="F360" s="73"/>
      <c r="G360" s="74"/>
      <c r="H360" s="74"/>
      <c r="I360" s="74"/>
      <c r="J360" s="75"/>
      <c r="K360" s="76"/>
      <c r="L360" s="76"/>
      <c r="M360" s="75"/>
      <c r="N360" s="95"/>
      <c r="O360" s="77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9"/>
      <c r="AB360" s="79"/>
      <c r="AC360" s="79"/>
      <c r="AD360" s="79"/>
      <c r="AE360" s="79"/>
      <c r="AF360" s="79"/>
    </row>
    <row r="361" spans="1:32" s="80" customFormat="1" ht="12.75">
      <c r="A361" s="70"/>
      <c r="B361" s="71"/>
      <c r="C361" s="143"/>
      <c r="D361" s="72"/>
      <c r="E361" s="73"/>
      <c r="F361" s="73"/>
      <c r="G361" s="74"/>
      <c r="H361" s="74"/>
      <c r="I361" s="74"/>
      <c r="J361" s="75"/>
      <c r="K361" s="76"/>
      <c r="L361" s="76"/>
      <c r="M361" s="75"/>
      <c r="N361" s="95"/>
      <c r="O361" s="77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9"/>
      <c r="AB361" s="79"/>
      <c r="AC361" s="79"/>
      <c r="AD361" s="79"/>
      <c r="AE361" s="79"/>
      <c r="AF361" s="79"/>
    </row>
    <row r="362" spans="1:32" s="80" customFormat="1" ht="12.75">
      <c r="A362" s="70"/>
      <c r="B362" s="71"/>
      <c r="C362" s="143"/>
      <c r="D362" s="72"/>
      <c r="E362" s="73"/>
      <c r="F362" s="73"/>
      <c r="G362" s="74"/>
      <c r="H362" s="74"/>
      <c r="I362" s="74"/>
      <c r="J362" s="75"/>
      <c r="K362" s="76"/>
      <c r="L362" s="76"/>
      <c r="M362" s="75"/>
      <c r="N362" s="95"/>
      <c r="O362" s="77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9"/>
      <c r="AB362" s="79"/>
      <c r="AC362" s="79"/>
      <c r="AD362" s="79"/>
      <c r="AE362" s="79"/>
      <c r="AF362" s="79"/>
    </row>
    <row r="363" spans="1:32" s="80" customFormat="1" ht="12.75">
      <c r="A363" s="70"/>
      <c r="B363" s="71"/>
      <c r="C363" s="143"/>
      <c r="D363" s="72"/>
      <c r="E363" s="73"/>
      <c r="F363" s="73"/>
      <c r="G363" s="74"/>
      <c r="H363" s="74"/>
      <c r="I363" s="74"/>
      <c r="J363" s="75"/>
      <c r="K363" s="76"/>
      <c r="L363" s="76"/>
      <c r="M363" s="75"/>
      <c r="N363" s="95"/>
      <c r="O363" s="77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9"/>
      <c r="AB363" s="79"/>
      <c r="AC363" s="79"/>
      <c r="AD363" s="79"/>
      <c r="AE363" s="79"/>
      <c r="AF363" s="79"/>
    </row>
    <row r="364" spans="1:32" s="80" customFormat="1" ht="12.75">
      <c r="A364" s="70"/>
      <c r="B364" s="71"/>
      <c r="C364" s="143"/>
      <c r="D364" s="72"/>
      <c r="E364" s="73"/>
      <c r="F364" s="73"/>
      <c r="G364" s="74"/>
      <c r="H364" s="74"/>
      <c r="I364" s="74"/>
      <c r="J364" s="75"/>
      <c r="K364" s="76"/>
      <c r="L364" s="76"/>
      <c r="M364" s="75"/>
      <c r="N364" s="95"/>
      <c r="O364" s="77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9"/>
      <c r="AB364" s="79"/>
      <c r="AC364" s="79"/>
      <c r="AD364" s="79"/>
      <c r="AE364" s="79"/>
      <c r="AF364" s="79"/>
    </row>
    <row r="365" spans="1:32" s="80" customFormat="1" ht="12.75">
      <c r="A365" s="70"/>
      <c r="B365" s="71"/>
      <c r="C365" s="143"/>
      <c r="D365" s="72"/>
      <c r="E365" s="73"/>
      <c r="F365" s="73"/>
      <c r="G365" s="74"/>
      <c r="H365" s="74"/>
      <c r="I365" s="74"/>
      <c r="J365" s="75"/>
      <c r="K365" s="76"/>
      <c r="L365" s="76"/>
      <c r="M365" s="75"/>
      <c r="N365" s="95"/>
      <c r="O365" s="77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9"/>
      <c r="AB365" s="79"/>
      <c r="AC365" s="79"/>
      <c r="AD365" s="79"/>
      <c r="AE365" s="79"/>
      <c r="AF365" s="79"/>
    </row>
    <row r="366" spans="1:32" s="80" customFormat="1" ht="12.75">
      <c r="A366" s="70"/>
      <c r="B366" s="71"/>
      <c r="C366" s="143"/>
      <c r="D366" s="72"/>
      <c r="E366" s="73"/>
      <c r="F366" s="73"/>
      <c r="G366" s="74"/>
      <c r="H366" s="74"/>
      <c r="I366" s="74"/>
      <c r="J366" s="75"/>
      <c r="K366" s="76"/>
      <c r="L366" s="76"/>
      <c r="M366" s="75"/>
      <c r="N366" s="95"/>
      <c r="O366" s="77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9"/>
      <c r="AB366" s="79"/>
      <c r="AC366" s="79"/>
      <c r="AD366" s="79"/>
      <c r="AE366" s="79"/>
      <c r="AF366" s="79"/>
    </row>
    <row r="367" spans="1:32" s="80" customFormat="1" ht="12.75">
      <c r="A367" s="70"/>
      <c r="B367" s="71"/>
      <c r="C367" s="143"/>
      <c r="D367" s="72"/>
      <c r="E367" s="73"/>
      <c r="F367" s="73"/>
      <c r="G367" s="74"/>
      <c r="H367" s="74"/>
      <c r="I367" s="74"/>
      <c r="J367" s="75"/>
      <c r="K367" s="76"/>
      <c r="L367" s="76"/>
      <c r="M367" s="75"/>
      <c r="N367" s="95"/>
      <c r="O367" s="77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9"/>
      <c r="AB367" s="79"/>
      <c r="AC367" s="79"/>
      <c r="AD367" s="79"/>
      <c r="AE367" s="79"/>
      <c r="AF367" s="79"/>
    </row>
    <row r="368" spans="1:32" s="80" customFormat="1" ht="12.75">
      <c r="A368" s="70"/>
      <c r="B368" s="71"/>
      <c r="C368" s="143"/>
      <c r="D368" s="72"/>
      <c r="E368" s="73"/>
      <c r="F368" s="73"/>
      <c r="G368" s="74"/>
      <c r="H368" s="74"/>
      <c r="I368" s="74"/>
      <c r="J368" s="75"/>
      <c r="K368" s="76"/>
      <c r="L368" s="76"/>
      <c r="M368" s="75"/>
      <c r="N368" s="95"/>
      <c r="O368" s="77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9"/>
      <c r="AB368" s="79"/>
      <c r="AC368" s="79"/>
      <c r="AD368" s="79"/>
      <c r="AE368" s="79"/>
      <c r="AF368" s="79"/>
    </row>
    <row r="369" spans="1:32" s="80" customFormat="1" ht="12.75">
      <c r="A369" s="70"/>
      <c r="B369" s="71"/>
      <c r="C369" s="143"/>
      <c r="D369" s="72"/>
      <c r="E369" s="73"/>
      <c r="F369" s="73"/>
      <c r="G369" s="74"/>
      <c r="H369" s="74"/>
      <c r="I369" s="74"/>
      <c r="J369" s="75"/>
      <c r="K369" s="76"/>
      <c r="L369" s="76"/>
      <c r="M369" s="75"/>
      <c r="N369" s="95"/>
      <c r="O369" s="77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9"/>
      <c r="AB369" s="79"/>
      <c r="AC369" s="79"/>
      <c r="AD369" s="79"/>
      <c r="AE369" s="79"/>
      <c r="AF369" s="79"/>
    </row>
    <row r="370" spans="1:32" s="80" customFormat="1" ht="12.75">
      <c r="A370" s="70"/>
      <c r="B370" s="71"/>
      <c r="C370" s="143"/>
      <c r="D370" s="72"/>
      <c r="E370" s="73"/>
      <c r="F370" s="73"/>
      <c r="G370" s="74"/>
      <c r="H370" s="74"/>
      <c r="I370" s="74"/>
      <c r="J370" s="75"/>
      <c r="K370" s="76"/>
      <c r="L370" s="76"/>
      <c r="M370" s="75"/>
      <c r="N370" s="95"/>
      <c r="O370" s="77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9"/>
      <c r="AB370" s="79"/>
      <c r="AC370" s="79"/>
      <c r="AD370" s="79"/>
      <c r="AE370" s="79"/>
      <c r="AF370" s="79"/>
    </row>
    <row r="371" spans="1:32" s="80" customFormat="1" ht="12.75">
      <c r="A371" s="70"/>
      <c r="B371" s="71"/>
      <c r="C371" s="143"/>
      <c r="D371" s="72"/>
      <c r="E371" s="73"/>
      <c r="F371" s="73"/>
      <c r="G371" s="74"/>
      <c r="H371" s="74"/>
      <c r="I371" s="74"/>
      <c r="J371" s="75"/>
      <c r="K371" s="76"/>
      <c r="L371" s="76"/>
      <c r="M371" s="75"/>
      <c r="N371" s="95"/>
      <c r="O371" s="77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9"/>
      <c r="AB371" s="79"/>
      <c r="AC371" s="79"/>
      <c r="AD371" s="79"/>
      <c r="AE371" s="79"/>
      <c r="AF371" s="79"/>
    </row>
    <row r="372" spans="1:32" s="80" customFormat="1" ht="12.75">
      <c r="A372" s="70"/>
      <c r="B372" s="71"/>
      <c r="C372" s="143"/>
      <c r="D372" s="72"/>
      <c r="E372" s="73"/>
      <c r="F372" s="73"/>
      <c r="G372" s="74"/>
      <c r="H372" s="74"/>
      <c r="I372" s="74"/>
      <c r="J372" s="75"/>
      <c r="K372" s="76"/>
      <c r="L372" s="76"/>
      <c r="M372" s="75"/>
      <c r="N372" s="95"/>
      <c r="O372" s="77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9"/>
      <c r="AB372" s="79"/>
      <c r="AC372" s="79"/>
      <c r="AD372" s="79"/>
      <c r="AE372" s="79"/>
      <c r="AF372" s="79"/>
    </row>
    <row r="373" spans="1:32" s="80" customFormat="1" ht="12.75">
      <c r="A373" s="70"/>
      <c r="B373" s="71"/>
      <c r="C373" s="143"/>
      <c r="D373" s="72"/>
      <c r="E373" s="73"/>
      <c r="F373" s="73"/>
      <c r="G373" s="74"/>
      <c r="H373" s="74"/>
      <c r="I373" s="74"/>
      <c r="J373" s="75"/>
      <c r="K373" s="76"/>
      <c r="L373" s="76"/>
      <c r="M373" s="75"/>
      <c r="N373" s="95"/>
      <c r="O373" s="77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9"/>
      <c r="AB373" s="79"/>
      <c r="AC373" s="79"/>
      <c r="AD373" s="79"/>
      <c r="AE373" s="79"/>
      <c r="AF373" s="79"/>
    </row>
    <row r="374" spans="1:32" s="80" customFormat="1" ht="12.75">
      <c r="A374" s="70"/>
      <c r="B374" s="71"/>
      <c r="C374" s="143"/>
      <c r="D374" s="72"/>
      <c r="E374" s="73"/>
      <c r="F374" s="73"/>
      <c r="G374" s="74"/>
      <c r="H374" s="74"/>
      <c r="I374" s="74"/>
      <c r="J374" s="75"/>
      <c r="K374" s="76"/>
      <c r="L374" s="76"/>
      <c r="M374" s="75"/>
      <c r="N374" s="95"/>
      <c r="O374" s="77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9"/>
      <c r="AB374" s="79"/>
      <c r="AC374" s="79"/>
      <c r="AD374" s="79"/>
      <c r="AE374" s="79"/>
      <c r="AF374" s="79"/>
    </row>
    <row r="375" spans="1:32" s="80" customFormat="1" ht="12.75">
      <c r="A375" s="70"/>
      <c r="B375" s="71"/>
      <c r="C375" s="143"/>
      <c r="D375" s="72"/>
      <c r="E375" s="73"/>
      <c r="F375" s="73"/>
      <c r="G375" s="74"/>
      <c r="H375" s="74"/>
      <c r="I375" s="74"/>
      <c r="J375" s="75"/>
      <c r="K375" s="76"/>
      <c r="L375" s="76"/>
      <c r="M375" s="75"/>
      <c r="N375" s="95"/>
      <c r="O375" s="77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9"/>
      <c r="AB375" s="79"/>
      <c r="AC375" s="79"/>
      <c r="AD375" s="79"/>
      <c r="AE375" s="79"/>
      <c r="AF375" s="79"/>
    </row>
    <row r="376" spans="1:32" s="80" customFormat="1" ht="12.75">
      <c r="A376" s="70"/>
      <c r="B376" s="71"/>
      <c r="C376" s="143"/>
      <c r="D376" s="72"/>
      <c r="E376" s="73"/>
      <c r="F376" s="73"/>
      <c r="G376" s="74"/>
      <c r="H376" s="74"/>
      <c r="I376" s="74"/>
      <c r="J376" s="75"/>
      <c r="K376" s="76"/>
      <c r="L376" s="76"/>
      <c r="M376" s="75"/>
      <c r="N376" s="95"/>
      <c r="O376" s="77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9"/>
      <c r="AB376" s="79"/>
      <c r="AC376" s="79"/>
      <c r="AD376" s="79"/>
      <c r="AE376" s="79"/>
      <c r="AF376" s="79"/>
    </row>
    <row r="377" spans="1:32" s="80" customFormat="1" ht="12.75">
      <c r="A377" s="70"/>
      <c r="B377" s="71"/>
      <c r="C377" s="143"/>
      <c r="D377" s="72"/>
      <c r="E377" s="73"/>
      <c r="F377" s="73"/>
      <c r="G377" s="74"/>
      <c r="H377" s="74"/>
      <c r="I377" s="74"/>
      <c r="J377" s="75"/>
      <c r="K377" s="76"/>
      <c r="L377" s="76"/>
      <c r="M377" s="75"/>
      <c r="N377" s="95"/>
      <c r="O377" s="77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9"/>
      <c r="AB377" s="79"/>
      <c r="AC377" s="79"/>
      <c r="AD377" s="79"/>
      <c r="AE377" s="79"/>
      <c r="AF377" s="79"/>
    </row>
    <row r="378" spans="1:32" s="80" customFormat="1" ht="12.75">
      <c r="A378" s="70"/>
      <c r="B378" s="71"/>
      <c r="C378" s="143"/>
      <c r="D378" s="72"/>
      <c r="E378" s="73"/>
      <c r="F378" s="73"/>
      <c r="G378" s="74"/>
      <c r="H378" s="74"/>
      <c r="I378" s="74"/>
      <c r="J378" s="75"/>
      <c r="K378" s="76"/>
      <c r="L378" s="76"/>
      <c r="M378" s="75"/>
      <c r="N378" s="95"/>
      <c r="O378" s="77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9"/>
      <c r="AB378" s="79"/>
      <c r="AC378" s="79"/>
      <c r="AD378" s="79"/>
      <c r="AE378" s="79"/>
      <c r="AF378" s="79"/>
    </row>
    <row r="379" spans="1:32" s="80" customFormat="1" ht="12.75">
      <c r="A379" s="70"/>
      <c r="B379" s="71"/>
      <c r="C379" s="143"/>
      <c r="D379" s="72"/>
      <c r="E379" s="73"/>
      <c r="F379" s="73"/>
      <c r="G379" s="74"/>
      <c r="H379" s="74"/>
      <c r="I379" s="74"/>
      <c r="J379" s="75"/>
      <c r="K379" s="76"/>
      <c r="L379" s="76"/>
      <c r="M379" s="75"/>
      <c r="N379" s="95"/>
      <c r="O379" s="77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9"/>
      <c r="AB379" s="79"/>
      <c r="AC379" s="79"/>
      <c r="AD379" s="79"/>
      <c r="AE379" s="79"/>
      <c r="AF379" s="79"/>
    </row>
    <row r="380" spans="1:32" s="80" customFormat="1" ht="12.75">
      <c r="A380" s="70"/>
      <c r="B380" s="71"/>
      <c r="C380" s="143"/>
      <c r="D380" s="72"/>
      <c r="E380" s="73"/>
      <c r="F380" s="73"/>
      <c r="G380" s="74"/>
      <c r="H380" s="74"/>
      <c r="I380" s="74"/>
      <c r="J380" s="75"/>
      <c r="K380" s="76"/>
      <c r="L380" s="76"/>
      <c r="M380" s="75"/>
      <c r="N380" s="95"/>
      <c r="O380" s="77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9"/>
      <c r="AB380" s="79"/>
      <c r="AC380" s="79"/>
      <c r="AD380" s="79"/>
      <c r="AE380" s="79"/>
      <c r="AF380" s="79"/>
    </row>
    <row r="381" spans="1:32" s="80" customFormat="1" ht="12.75">
      <c r="A381" s="70"/>
      <c r="B381" s="71"/>
      <c r="C381" s="143"/>
      <c r="D381" s="72"/>
      <c r="E381" s="73"/>
      <c r="F381" s="73"/>
      <c r="G381" s="74"/>
      <c r="H381" s="74"/>
      <c r="I381" s="74"/>
      <c r="J381" s="75"/>
      <c r="K381" s="76"/>
      <c r="L381" s="76"/>
      <c r="M381" s="75"/>
      <c r="N381" s="95"/>
      <c r="O381" s="77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9"/>
      <c r="AB381" s="79"/>
      <c r="AC381" s="79"/>
      <c r="AD381" s="79"/>
      <c r="AE381" s="79"/>
      <c r="AF381" s="79"/>
    </row>
    <row r="382" spans="1:32" s="80" customFormat="1" ht="12.75">
      <c r="A382" s="70"/>
      <c r="B382" s="71"/>
      <c r="C382" s="143"/>
      <c r="D382" s="72"/>
      <c r="E382" s="73"/>
      <c r="F382" s="73"/>
      <c r="G382" s="74"/>
      <c r="H382" s="74"/>
      <c r="I382" s="74"/>
      <c r="J382" s="75"/>
      <c r="K382" s="76"/>
      <c r="L382" s="76"/>
      <c r="M382" s="75"/>
      <c r="N382" s="95"/>
      <c r="O382" s="77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9"/>
      <c r="AB382" s="79"/>
      <c r="AC382" s="79"/>
      <c r="AD382" s="79"/>
      <c r="AE382" s="79"/>
      <c r="AF382" s="79"/>
    </row>
    <row r="383" spans="1:32" s="80" customFormat="1" ht="12.75">
      <c r="A383" s="70"/>
      <c r="B383" s="71"/>
      <c r="C383" s="143"/>
      <c r="D383" s="72"/>
      <c r="E383" s="73"/>
      <c r="F383" s="73"/>
      <c r="G383" s="74"/>
      <c r="H383" s="74"/>
      <c r="I383" s="74"/>
      <c r="J383" s="75"/>
      <c r="K383" s="76"/>
      <c r="L383" s="76"/>
      <c r="M383" s="75"/>
      <c r="N383" s="95"/>
      <c r="O383" s="77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9"/>
      <c r="AB383" s="79"/>
      <c r="AC383" s="79"/>
      <c r="AD383" s="79"/>
      <c r="AE383" s="79"/>
      <c r="AF383" s="79"/>
    </row>
    <row r="384" spans="1:32" s="80" customFormat="1" ht="12.75">
      <c r="A384" s="70"/>
      <c r="B384" s="71"/>
      <c r="C384" s="143"/>
      <c r="D384" s="72"/>
      <c r="E384" s="73"/>
      <c r="F384" s="73"/>
      <c r="G384" s="74"/>
      <c r="H384" s="74"/>
      <c r="I384" s="74"/>
      <c r="J384" s="75"/>
      <c r="K384" s="76"/>
      <c r="L384" s="76"/>
      <c r="M384" s="75"/>
      <c r="N384" s="95"/>
      <c r="O384" s="77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9"/>
      <c r="AB384" s="79"/>
      <c r="AC384" s="79"/>
      <c r="AD384" s="79"/>
      <c r="AE384" s="79"/>
      <c r="AF384" s="79"/>
    </row>
    <row r="385" spans="1:32" s="80" customFormat="1" ht="12.75">
      <c r="A385" s="70"/>
      <c r="B385" s="71"/>
      <c r="C385" s="143"/>
      <c r="D385" s="72"/>
      <c r="E385" s="73"/>
      <c r="F385" s="73"/>
      <c r="G385" s="74"/>
      <c r="H385" s="74"/>
      <c r="I385" s="74"/>
      <c r="J385" s="75"/>
      <c r="K385" s="76"/>
      <c r="L385" s="76"/>
      <c r="M385" s="75"/>
      <c r="N385" s="95"/>
      <c r="O385" s="77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9"/>
      <c r="AB385" s="79"/>
      <c r="AC385" s="79"/>
      <c r="AD385" s="79"/>
      <c r="AE385" s="79"/>
      <c r="AF385" s="79"/>
    </row>
    <row r="386" spans="1:32" s="80" customFormat="1" ht="12.75">
      <c r="A386" s="70"/>
      <c r="B386" s="71"/>
      <c r="C386" s="143"/>
      <c r="D386" s="72"/>
      <c r="E386" s="73"/>
      <c r="F386" s="73"/>
      <c r="G386" s="74"/>
      <c r="H386" s="74"/>
      <c r="I386" s="74"/>
      <c r="J386" s="75"/>
      <c r="K386" s="76"/>
      <c r="L386" s="76"/>
      <c r="M386" s="75"/>
      <c r="N386" s="95"/>
      <c r="O386" s="77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9"/>
      <c r="AB386" s="79"/>
      <c r="AC386" s="79"/>
      <c r="AD386" s="79"/>
      <c r="AE386" s="79"/>
      <c r="AF386" s="79"/>
    </row>
    <row r="387" spans="1:32" s="80" customFormat="1" ht="12.75">
      <c r="A387" s="70"/>
      <c r="B387" s="71"/>
      <c r="C387" s="143"/>
      <c r="D387" s="72"/>
      <c r="E387" s="73"/>
      <c r="F387" s="73"/>
      <c r="G387" s="74"/>
      <c r="H387" s="74"/>
      <c r="I387" s="74"/>
      <c r="J387" s="75"/>
      <c r="K387" s="76"/>
      <c r="L387" s="76"/>
      <c r="M387" s="75"/>
      <c r="N387" s="95"/>
      <c r="O387" s="77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9"/>
      <c r="AB387" s="79"/>
      <c r="AC387" s="79"/>
      <c r="AD387" s="79"/>
      <c r="AE387" s="79"/>
      <c r="AF387" s="79"/>
    </row>
    <row r="388" spans="1:32" s="80" customFormat="1" ht="12.75">
      <c r="A388" s="70"/>
      <c r="B388" s="71"/>
      <c r="C388" s="143"/>
      <c r="D388" s="72"/>
      <c r="E388" s="73"/>
      <c r="F388" s="73"/>
      <c r="G388" s="74"/>
      <c r="H388" s="74"/>
      <c r="I388" s="74"/>
      <c r="J388" s="75"/>
      <c r="K388" s="76"/>
      <c r="L388" s="76"/>
      <c r="M388" s="75"/>
      <c r="N388" s="95"/>
      <c r="O388" s="77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9"/>
      <c r="AB388" s="79"/>
      <c r="AC388" s="79"/>
      <c r="AD388" s="79"/>
      <c r="AE388" s="79"/>
      <c r="AF388" s="79"/>
    </row>
    <row r="389" spans="1:32" s="80" customFormat="1" ht="12.75">
      <c r="A389" s="70"/>
      <c r="B389" s="71"/>
      <c r="C389" s="143"/>
      <c r="D389" s="72"/>
      <c r="E389" s="73"/>
      <c r="F389" s="73"/>
      <c r="G389" s="74"/>
      <c r="H389" s="74"/>
      <c r="I389" s="74"/>
      <c r="J389" s="75"/>
      <c r="K389" s="76"/>
      <c r="L389" s="76"/>
      <c r="M389" s="75"/>
      <c r="N389" s="95"/>
      <c r="O389" s="77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9"/>
      <c r="AB389" s="79"/>
      <c r="AC389" s="79"/>
      <c r="AD389" s="79"/>
      <c r="AE389" s="79"/>
      <c r="AF389" s="79"/>
    </row>
    <row r="390" spans="1:32" s="80" customFormat="1" ht="12.75">
      <c r="A390" s="70"/>
      <c r="B390" s="71"/>
      <c r="C390" s="143"/>
      <c r="D390" s="72"/>
      <c r="E390" s="73"/>
      <c r="F390" s="73"/>
      <c r="G390" s="74"/>
      <c r="H390" s="74"/>
      <c r="I390" s="74"/>
      <c r="J390" s="75"/>
      <c r="K390" s="76"/>
      <c r="L390" s="76"/>
      <c r="M390" s="75"/>
      <c r="N390" s="95"/>
      <c r="O390" s="77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9"/>
      <c r="AB390" s="79"/>
      <c r="AC390" s="79"/>
      <c r="AD390" s="79"/>
      <c r="AE390" s="79"/>
      <c r="AF390" s="79"/>
    </row>
    <row r="391" spans="1:32" s="80" customFormat="1" ht="12.75">
      <c r="A391" s="70"/>
      <c r="B391" s="71"/>
      <c r="C391" s="143"/>
      <c r="D391" s="72"/>
      <c r="E391" s="73"/>
      <c r="F391" s="73"/>
      <c r="G391" s="74"/>
      <c r="H391" s="74"/>
      <c r="I391" s="74"/>
      <c r="J391" s="75"/>
      <c r="K391" s="76"/>
      <c r="L391" s="76"/>
      <c r="M391" s="75"/>
      <c r="N391" s="95"/>
      <c r="O391" s="77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9"/>
      <c r="AB391" s="79"/>
      <c r="AC391" s="79"/>
      <c r="AD391" s="79"/>
      <c r="AE391" s="79"/>
      <c r="AF391" s="79"/>
    </row>
    <row r="392" spans="1:32" s="80" customFormat="1" ht="12.75">
      <c r="A392" s="70"/>
      <c r="B392" s="71"/>
      <c r="C392" s="143"/>
      <c r="D392" s="72"/>
      <c r="E392" s="73"/>
      <c r="F392" s="73"/>
      <c r="G392" s="74"/>
      <c r="H392" s="74"/>
      <c r="I392" s="74"/>
      <c r="J392" s="75"/>
      <c r="K392" s="76"/>
      <c r="L392" s="76"/>
      <c r="M392" s="75"/>
      <c r="N392" s="95"/>
      <c r="O392" s="77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9"/>
      <c r="AB392" s="79"/>
      <c r="AC392" s="79"/>
      <c r="AD392" s="79"/>
      <c r="AE392" s="79"/>
      <c r="AF392" s="79"/>
    </row>
    <row r="393" spans="1:32" s="80" customFormat="1" ht="12.75">
      <c r="A393" s="70"/>
      <c r="B393" s="71"/>
      <c r="C393" s="143"/>
      <c r="D393" s="72"/>
      <c r="E393" s="73"/>
      <c r="F393" s="73"/>
      <c r="G393" s="74"/>
      <c r="H393" s="74"/>
      <c r="I393" s="74"/>
      <c r="J393" s="75"/>
      <c r="K393" s="76"/>
      <c r="L393" s="76"/>
      <c r="M393" s="75"/>
      <c r="N393" s="95"/>
      <c r="O393" s="77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9"/>
      <c r="AB393" s="79"/>
      <c r="AC393" s="79"/>
      <c r="AD393" s="79"/>
      <c r="AE393" s="79"/>
      <c r="AF393" s="79"/>
    </row>
    <row r="394" spans="1:32" s="80" customFormat="1" ht="12.75">
      <c r="A394" s="70"/>
      <c r="B394" s="71"/>
      <c r="C394" s="143"/>
      <c r="D394" s="72"/>
      <c r="E394" s="73"/>
      <c r="F394" s="73"/>
      <c r="G394" s="74"/>
      <c r="H394" s="74"/>
      <c r="I394" s="74"/>
      <c r="J394" s="75"/>
      <c r="K394" s="76"/>
      <c r="L394" s="76"/>
      <c r="M394" s="75"/>
      <c r="N394" s="95"/>
      <c r="O394" s="77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9"/>
      <c r="AB394" s="79"/>
      <c r="AC394" s="79"/>
      <c r="AD394" s="79"/>
      <c r="AE394" s="79"/>
      <c r="AF394" s="79"/>
    </row>
    <row r="395" spans="1:32" s="80" customFormat="1" ht="12.75">
      <c r="A395" s="70"/>
      <c r="B395" s="71"/>
      <c r="C395" s="143"/>
      <c r="D395" s="72"/>
      <c r="E395" s="73"/>
      <c r="F395" s="73"/>
      <c r="G395" s="74"/>
      <c r="H395" s="74"/>
      <c r="I395" s="74"/>
      <c r="J395" s="75"/>
      <c r="K395" s="76"/>
      <c r="L395" s="76"/>
      <c r="M395" s="75"/>
      <c r="N395" s="95"/>
      <c r="O395" s="77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9"/>
      <c r="AB395" s="79"/>
      <c r="AC395" s="79"/>
      <c r="AD395" s="79"/>
      <c r="AE395" s="79"/>
      <c r="AF395" s="79"/>
    </row>
    <row r="396" spans="1:32" s="80" customFormat="1" ht="12.75">
      <c r="A396" s="70"/>
      <c r="B396" s="71"/>
      <c r="C396" s="143"/>
      <c r="D396" s="72"/>
      <c r="E396" s="73"/>
      <c r="F396" s="73"/>
      <c r="G396" s="74"/>
      <c r="H396" s="74"/>
      <c r="I396" s="74"/>
      <c r="J396" s="75"/>
      <c r="K396" s="76"/>
      <c r="L396" s="76"/>
      <c r="M396" s="75"/>
      <c r="N396" s="95"/>
      <c r="O396" s="77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9"/>
      <c r="AB396" s="79"/>
      <c r="AC396" s="79"/>
      <c r="AD396" s="79"/>
      <c r="AE396" s="79"/>
      <c r="AF396" s="79"/>
    </row>
    <row r="397" spans="1:32" s="80" customFormat="1" ht="12.75">
      <c r="A397" s="70"/>
      <c r="B397" s="71"/>
      <c r="C397" s="143"/>
      <c r="D397" s="72"/>
      <c r="E397" s="73"/>
      <c r="F397" s="73"/>
      <c r="G397" s="74"/>
      <c r="H397" s="74"/>
      <c r="I397" s="74"/>
      <c r="J397" s="75"/>
      <c r="K397" s="76"/>
      <c r="L397" s="76"/>
      <c r="M397" s="75"/>
      <c r="N397" s="95"/>
      <c r="O397" s="77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9"/>
      <c r="AB397" s="79"/>
      <c r="AC397" s="79"/>
      <c r="AD397" s="79"/>
      <c r="AE397" s="79"/>
      <c r="AF397" s="79"/>
    </row>
    <row r="398" spans="1:32" s="80" customFormat="1" ht="12.75">
      <c r="A398" s="70"/>
      <c r="B398" s="71"/>
      <c r="C398" s="143"/>
      <c r="D398" s="72"/>
      <c r="E398" s="73"/>
      <c r="F398" s="73"/>
      <c r="G398" s="74"/>
      <c r="H398" s="74"/>
      <c r="I398" s="74"/>
      <c r="J398" s="75"/>
      <c r="K398" s="76"/>
      <c r="L398" s="76"/>
      <c r="M398" s="75"/>
      <c r="N398" s="95"/>
      <c r="O398" s="77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9"/>
      <c r="AB398" s="79"/>
      <c r="AC398" s="79"/>
      <c r="AD398" s="79"/>
      <c r="AE398" s="79"/>
      <c r="AF398" s="79"/>
    </row>
    <row r="399" spans="1:32" s="80" customFormat="1" ht="12.75">
      <c r="A399" s="70"/>
      <c r="B399" s="71"/>
      <c r="C399" s="143"/>
      <c r="D399" s="72"/>
      <c r="E399" s="73"/>
      <c r="F399" s="73"/>
      <c r="G399" s="74"/>
      <c r="H399" s="74"/>
      <c r="I399" s="74"/>
      <c r="J399" s="75"/>
      <c r="K399" s="76"/>
      <c r="L399" s="76"/>
      <c r="M399" s="75"/>
      <c r="N399" s="95"/>
      <c r="O399" s="77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9"/>
      <c r="AB399" s="79"/>
      <c r="AC399" s="79"/>
      <c r="AD399" s="79"/>
      <c r="AE399" s="79"/>
      <c r="AF399" s="79"/>
    </row>
    <row r="400" spans="1:32" s="80" customFormat="1" ht="12.75">
      <c r="A400" s="70"/>
      <c r="B400" s="71"/>
      <c r="C400" s="143"/>
      <c r="D400" s="72"/>
      <c r="E400" s="73"/>
      <c r="F400" s="73"/>
      <c r="G400" s="74"/>
      <c r="H400" s="74"/>
      <c r="I400" s="74"/>
      <c r="J400" s="75"/>
      <c r="K400" s="76"/>
      <c r="L400" s="76"/>
      <c r="M400" s="75"/>
      <c r="N400" s="95"/>
      <c r="O400" s="77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9"/>
      <c r="AB400" s="79"/>
      <c r="AC400" s="79"/>
      <c r="AD400" s="79"/>
      <c r="AE400" s="79"/>
      <c r="AF400" s="79"/>
    </row>
    <row r="401" spans="1:32" s="80" customFormat="1" ht="12.75">
      <c r="A401" s="70"/>
      <c r="B401" s="71"/>
      <c r="C401" s="143"/>
      <c r="D401" s="72"/>
      <c r="E401" s="73"/>
      <c r="F401" s="73"/>
      <c r="G401" s="74"/>
      <c r="H401" s="74"/>
      <c r="I401" s="74"/>
      <c r="J401" s="75"/>
      <c r="K401" s="76"/>
      <c r="L401" s="76"/>
      <c r="M401" s="75"/>
      <c r="N401" s="95"/>
      <c r="O401" s="77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9"/>
      <c r="AB401" s="79"/>
      <c r="AC401" s="79"/>
      <c r="AD401" s="79"/>
      <c r="AE401" s="79"/>
      <c r="AF401" s="79"/>
    </row>
    <row r="402" spans="1:32" s="80" customFormat="1" ht="12.75">
      <c r="A402" s="70"/>
      <c r="B402" s="71"/>
      <c r="C402" s="143"/>
      <c r="D402" s="72"/>
      <c r="E402" s="73"/>
      <c r="F402" s="73"/>
      <c r="G402" s="74"/>
      <c r="H402" s="74"/>
      <c r="I402" s="74"/>
      <c r="J402" s="75"/>
      <c r="K402" s="76"/>
      <c r="L402" s="76"/>
      <c r="M402" s="75"/>
      <c r="N402" s="95"/>
      <c r="O402" s="77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9"/>
      <c r="AB402" s="79"/>
      <c r="AC402" s="79"/>
      <c r="AD402" s="79"/>
      <c r="AE402" s="79"/>
      <c r="AF402" s="79"/>
    </row>
    <row r="403" spans="1:32" s="80" customFormat="1" ht="12.75">
      <c r="A403" s="70"/>
      <c r="B403" s="71"/>
      <c r="C403" s="143"/>
      <c r="D403" s="72"/>
      <c r="E403" s="73"/>
      <c r="F403" s="73"/>
      <c r="G403" s="74"/>
      <c r="H403" s="74"/>
      <c r="I403" s="74"/>
      <c r="J403" s="75"/>
      <c r="K403" s="76"/>
      <c r="L403" s="76"/>
      <c r="M403" s="75"/>
      <c r="N403" s="95"/>
      <c r="O403" s="77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9"/>
      <c r="AB403" s="79"/>
      <c r="AC403" s="79"/>
      <c r="AD403" s="79"/>
      <c r="AE403" s="79"/>
      <c r="AF403" s="79"/>
    </row>
    <row r="404" spans="1:32" s="80" customFormat="1" ht="12.75">
      <c r="A404" s="70"/>
      <c r="B404" s="71"/>
      <c r="C404" s="143"/>
      <c r="D404" s="72"/>
      <c r="E404" s="73"/>
      <c r="F404" s="73"/>
      <c r="G404" s="74"/>
      <c r="H404" s="74"/>
      <c r="I404" s="74"/>
      <c r="J404" s="75"/>
      <c r="K404" s="76"/>
      <c r="L404" s="76"/>
      <c r="M404" s="75"/>
      <c r="N404" s="95"/>
      <c r="O404" s="77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9"/>
      <c r="AB404" s="79"/>
      <c r="AC404" s="79"/>
      <c r="AD404" s="79"/>
      <c r="AE404" s="79"/>
      <c r="AF404" s="79"/>
    </row>
    <row r="405" spans="1:32" s="80" customFormat="1" ht="12.75">
      <c r="A405" s="70"/>
      <c r="B405" s="71"/>
      <c r="C405" s="143"/>
      <c r="D405" s="72"/>
      <c r="E405" s="73"/>
      <c r="F405" s="73"/>
      <c r="G405" s="74"/>
      <c r="H405" s="74"/>
      <c r="I405" s="74"/>
      <c r="J405" s="75"/>
      <c r="K405" s="76"/>
      <c r="L405" s="76"/>
      <c r="M405" s="75"/>
      <c r="N405" s="95"/>
      <c r="O405" s="77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9"/>
      <c r="AB405" s="79"/>
      <c r="AC405" s="79"/>
      <c r="AD405" s="79"/>
      <c r="AE405" s="79"/>
      <c r="AF405" s="79"/>
    </row>
    <row r="406" spans="1:32" s="80" customFormat="1" ht="12.75">
      <c r="A406" s="70"/>
      <c r="B406" s="71"/>
      <c r="C406" s="143"/>
      <c r="D406" s="72"/>
      <c r="E406" s="73"/>
      <c r="F406" s="73"/>
      <c r="G406" s="74"/>
      <c r="H406" s="74"/>
      <c r="I406" s="74"/>
      <c r="J406" s="75"/>
      <c r="K406" s="76"/>
      <c r="L406" s="76"/>
      <c r="M406" s="75"/>
      <c r="N406" s="95"/>
      <c r="O406" s="77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9"/>
      <c r="AB406" s="79"/>
      <c r="AC406" s="79"/>
      <c r="AD406" s="79"/>
      <c r="AE406" s="79"/>
      <c r="AF406" s="79"/>
    </row>
    <row r="407" spans="1:32" s="80" customFormat="1" ht="12.75">
      <c r="A407" s="70"/>
      <c r="B407" s="71"/>
      <c r="C407" s="143"/>
      <c r="D407" s="72"/>
      <c r="E407" s="73"/>
      <c r="F407" s="73"/>
      <c r="G407" s="74"/>
      <c r="H407" s="74"/>
      <c r="I407" s="74"/>
      <c r="J407" s="75"/>
      <c r="K407" s="76"/>
      <c r="L407" s="76"/>
      <c r="M407" s="75"/>
      <c r="N407" s="95"/>
      <c r="O407" s="77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9"/>
      <c r="AB407" s="79"/>
      <c r="AC407" s="79"/>
      <c r="AD407" s="79"/>
      <c r="AE407" s="79"/>
      <c r="AF407" s="79"/>
    </row>
    <row r="408" spans="1:32" s="80" customFormat="1" ht="12.75">
      <c r="A408" s="70"/>
      <c r="B408" s="71"/>
      <c r="C408" s="143"/>
      <c r="D408" s="72"/>
      <c r="E408" s="73"/>
      <c r="F408" s="73"/>
      <c r="G408" s="74"/>
      <c r="H408" s="74"/>
      <c r="I408" s="74"/>
      <c r="J408" s="75"/>
      <c r="K408" s="76"/>
      <c r="L408" s="76"/>
      <c r="M408" s="75"/>
      <c r="N408" s="95"/>
      <c r="O408" s="77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9"/>
      <c r="AB408" s="79"/>
      <c r="AC408" s="79"/>
      <c r="AD408" s="79"/>
      <c r="AE408" s="79"/>
      <c r="AF408" s="79"/>
    </row>
    <row r="409" spans="1:32" s="80" customFormat="1" ht="12.75">
      <c r="A409" s="70"/>
      <c r="B409" s="71"/>
      <c r="C409" s="143"/>
      <c r="D409" s="72"/>
      <c r="E409" s="73"/>
      <c r="F409" s="73"/>
      <c r="G409" s="74"/>
      <c r="H409" s="74"/>
      <c r="I409" s="74"/>
      <c r="J409" s="75"/>
      <c r="K409" s="76"/>
      <c r="L409" s="76"/>
      <c r="M409" s="75"/>
      <c r="N409" s="95"/>
      <c r="O409" s="77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9"/>
      <c r="AB409" s="79"/>
      <c r="AC409" s="79"/>
      <c r="AD409" s="79"/>
      <c r="AE409" s="79"/>
      <c r="AF409" s="79"/>
    </row>
    <row r="410" spans="1:32" s="80" customFormat="1" ht="12.75">
      <c r="A410" s="70"/>
      <c r="B410" s="71"/>
      <c r="C410" s="143"/>
      <c r="D410" s="72"/>
      <c r="E410" s="73"/>
      <c r="F410" s="73"/>
      <c r="G410" s="74"/>
      <c r="H410" s="74"/>
      <c r="I410" s="74"/>
      <c r="J410" s="75"/>
      <c r="K410" s="76"/>
      <c r="L410" s="76"/>
      <c r="M410" s="75"/>
      <c r="N410" s="95"/>
      <c r="O410" s="77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9"/>
      <c r="AB410" s="79"/>
      <c r="AC410" s="79"/>
      <c r="AD410" s="79"/>
      <c r="AE410" s="79"/>
      <c r="AF410" s="79"/>
    </row>
    <row r="411" spans="1:32" s="80" customFormat="1" ht="12.75">
      <c r="A411" s="70"/>
      <c r="B411" s="71"/>
      <c r="C411" s="143"/>
      <c r="D411" s="72"/>
      <c r="E411" s="73"/>
      <c r="F411" s="73"/>
      <c r="G411" s="74"/>
      <c r="H411" s="74"/>
      <c r="I411" s="74"/>
      <c r="J411" s="75"/>
      <c r="K411" s="76"/>
      <c r="L411" s="76"/>
      <c r="M411" s="75"/>
      <c r="N411" s="95"/>
      <c r="O411" s="77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9"/>
      <c r="AB411" s="79"/>
      <c r="AC411" s="79"/>
      <c r="AD411" s="79"/>
      <c r="AE411" s="79"/>
      <c r="AF411" s="79"/>
    </row>
    <row r="412" spans="1:32" s="80" customFormat="1" ht="12.75">
      <c r="A412" s="70"/>
      <c r="B412" s="71"/>
      <c r="C412" s="143"/>
      <c r="D412" s="72"/>
      <c r="E412" s="73"/>
      <c r="F412" s="73"/>
      <c r="G412" s="74"/>
      <c r="H412" s="74"/>
      <c r="I412" s="74"/>
      <c r="J412" s="75"/>
      <c r="K412" s="76"/>
      <c r="L412" s="76"/>
      <c r="M412" s="75"/>
      <c r="N412" s="95"/>
      <c r="O412" s="77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9"/>
      <c r="AB412" s="79"/>
      <c r="AC412" s="79"/>
      <c r="AD412" s="79"/>
      <c r="AE412" s="79"/>
      <c r="AF412" s="79"/>
    </row>
    <row r="413" spans="1:32" s="80" customFormat="1" ht="12.75">
      <c r="A413" s="70"/>
      <c r="B413" s="71"/>
      <c r="C413" s="143"/>
      <c r="D413" s="72"/>
      <c r="E413" s="73"/>
      <c r="F413" s="73"/>
      <c r="G413" s="74"/>
      <c r="H413" s="74"/>
      <c r="I413" s="74"/>
      <c r="J413" s="75"/>
      <c r="K413" s="76"/>
      <c r="L413" s="76"/>
      <c r="M413" s="75"/>
      <c r="N413" s="95"/>
      <c r="O413" s="77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9"/>
      <c r="AB413" s="79"/>
      <c r="AC413" s="79"/>
      <c r="AD413" s="79"/>
      <c r="AE413" s="79"/>
      <c r="AF413" s="79"/>
    </row>
    <row r="414" spans="1:32" s="80" customFormat="1" ht="12.75">
      <c r="A414" s="70"/>
      <c r="B414" s="71"/>
      <c r="C414" s="143"/>
      <c r="D414" s="72"/>
      <c r="E414" s="73"/>
      <c r="F414" s="73"/>
      <c r="G414" s="74"/>
      <c r="H414" s="74"/>
      <c r="I414" s="74"/>
      <c r="J414" s="75"/>
      <c r="K414" s="76"/>
      <c r="L414" s="76"/>
      <c r="M414" s="75"/>
      <c r="N414" s="95"/>
      <c r="O414" s="77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9"/>
      <c r="AB414" s="79"/>
      <c r="AC414" s="79"/>
      <c r="AD414" s="79"/>
      <c r="AE414" s="79"/>
      <c r="AF414" s="79"/>
    </row>
    <row r="415" spans="1:32" s="80" customFormat="1" ht="12.75">
      <c r="A415" s="70"/>
      <c r="B415" s="71"/>
      <c r="C415" s="143"/>
      <c r="D415" s="72"/>
      <c r="E415" s="73"/>
      <c r="F415" s="73"/>
      <c r="G415" s="74"/>
      <c r="H415" s="74"/>
      <c r="I415" s="74"/>
      <c r="J415" s="75"/>
      <c r="K415" s="76"/>
      <c r="L415" s="76"/>
      <c r="M415" s="75"/>
      <c r="N415" s="95"/>
      <c r="O415" s="77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9"/>
      <c r="AB415" s="79"/>
      <c r="AC415" s="79"/>
      <c r="AD415" s="79"/>
      <c r="AE415" s="79"/>
      <c r="AF415" s="79"/>
    </row>
    <row r="416" spans="1:32" s="80" customFormat="1" ht="12.75">
      <c r="A416" s="70"/>
      <c r="B416" s="71"/>
      <c r="C416" s="143"/>
      <c r="D416" s="72"/>
      <c r="E416" s="73"/>
      <c r="F416" s="73"/>
      <c r="G416" s="74"/>
      <c r="H416" s="74"/>
      <c r="I416" s="74"/>
      <c r="J416" s="75"/>
      <c r="K416" s="76"/>
      <c r="L416" s="76"/>
      <c r="M416" s="75"/>
      <c r="N416" s="95"/>
      <c r="O416" s="77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9"/>
      <c r="AB416" s="79"/>
      <c r="AC416" s="79"/>
      <c r="AD416" s="79"/>
      <c r="AE416" s="79"/>
      <c r="AF416" s="79"/>
    </row>
    <row r="417" spans="1:32" s="80" customFormat="1" ht="12.75">
      <c r="A417" s="70"/>
      <c r="B417" s="71"/>
      <c r="C417" s="143"/>
      <c r="D417" s="72"/>
      <c r="E417" s="73"/>
      <c r="F417" s="73"/>
      <c r="G417" s="74"/>
      <c r="H417" s="74"/>
      <c r="I417" s="74"/>
      <c r="J417" s="75"/>
      <c r="K417" s="76"/>
      <c r="L417" s="76"/>
      <c r="M417" s="75"/>
      <c r="N417" s="95"/>
      <c r="O417" s="77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9"/>
      <c r="AB417" s="79"/>
      <c r="AC417" s="79"/>
      <c r="AD417" s="79"/>
      <c r="AE417" s="79"/>
      <c r="AF417" s="79"/>
    </row>
    <row r="418" spans="1:32" s="80" customFormat="1" ht="12.75">
      <c r="A418" s="70"/>
      <c r="B418" s="71"/>
      <c r="C418" s="143"/>
      <c r="D418" s="72"/>
      <c r="E418" s="73"/>
      <c r="F418" s="73"/>
      <c r="G418" s="74"/>
      <c r="H418" s="74"/>
      <c r="I418" s="74"/>
      <c r="J418" s="75"/>
      <c r="K418" s="76"/>
      <c r="L418" s="76"/>
      <c r="M418" s="75"/>
      <c r="N418" s="95"/>
      <c r="O418" s="77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9"/>
      <c r="AB418" s="79"/>
      <c r="AC418" s="79"/>
      <c r="AD418" s="79"/>
      <c r="AE418" s="79"/>
      <c r="AF418" s="79"/>
    </row>
    <row r="419" spans="1:32" s="80" customFormat="1" ht="12.75">
      <c r="A419" s="70"/>
      <c r="B419" s="71"/>
      <c r="C419" s="143"/>
      <c r="D419" s="72"/>
      <c r="E419" s="73"/>
      <c r="F419" s="73"/>
      <c r="G419" s="74"/>
      <c r="H419" s="74"/>
      <c r="I419" s="74"/>
      <c r="J419" s="75"/>
      <c r="K419" s="76"/>
      <c r="L419" s="76"/>
      <c r="M419" s="75"/>
      <c r="N419" s="95"/>
      <c r="O419" s="77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9"/>
      <c r="AB419" s="79"/>
      <c r="AC419" s="79"/>
      <c r="AD419" s="79"/>
      <c r="AE419" s="79"/>
      <c r="AF419" s="79"/>
    </row>
    <row r="420" spans="1:32" s="80" customFormat="1" ht="12.75">
      <c r="A420" s="70"/>
      <c r="B420" s="71"/>
      <c r="C420" s="143"/>
      <c r="D420" s="72"/>
      <c r="E420" s="73"/>
      <c r="F420" s="73"/>
      <c r="G420" s="74"/>
      <c r="H420" s="74"/>
      <c r="I420" s="74"/>
      <c r="J420" s="75"/>
      <c r="K420" s="76"/>
      <c r="L420" s="76"/>
      <c r="M420" s="75"/>
      <c r="N420" s="95"/>
      <c r="O420" s="77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9"/>
      <c r="AB420" s="79"/>
      <c r="AC420" s="79"/>
      <c r="AD420" s="79"/>
      <c r="AE420" s="79"/>
      <c r="AF420" s="79"/>
    </row>
    <row r="421" spans="1:32" s="80" customFormat="1" ht="12.75">
      <c r="A421" s="70"/>
      <c r="B421" s="71"/>
      <c r="C421" s="143"/>
      <c r="D421" s="72"/>
      <c r="E421" s="73"/>
      <c r="F421" s="73"/>
      <c r="G421" s="74"/>
      <c r="H421" s="74"/>
      <c r="I421" s="74"/>
      <c r="J421" s="75"/>
      <c r="K421" s="76"/>
      <c r="L421" s="76"/>
      <c r="M421" s="75"/>
      <c r="N421" s="95"/>
      <c r="O421" s="77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9"/>
      <c r="AB421" s="79"/>
      <c r="AC421" s="79"/>
      <c r="AD421" s="79"/>
      <c r="AE421" s="79"/>
      <c r="AF421" s="79"/>
    </row>
    <row r="422" spans="1:32" s="80" customFormat="1" ht="12.75">
      <c r="A422" s="70"/>
      <c r="B422" s="71"/>
      <c r="C422" s="143"/>
      <c r="D422" s="72"/>
      <c r="E422" s="73"/>
      <c r="F422" s="73"/>
      <c r="G422" s="74"/>
      <c r="H422" s="74"/>
      <c r="I422" s="74"/>
      <c r="J422" s="75"/>
      <c r="K422" s="76"/>
      <c r="L422" s="76"/>
      <c r="M422" s="75"/>
      <c r="N422" s="95"/>
      <c r="O422" s="77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9"/>
      <c r="AB422" s="79"/>
      <c r="AC422" s="79"/>
      <c r="AD422" s="79"/>
      <c r="AE422" s="79"/>
      <c r="AF422" s="79"/>
    </row>
    <row r="423" spans="1:32" s="80" customFormat="1" ht="12.75">
      <c r="A423" s="70"/>
      <c r="B423" s="71"/>
      <c r="C423" s="143"/>
      <c r="D423" s="72"/>
      <c r="E423" s="73"/>
      <c r="F423" s="73"/>
      <c r="G423" s="74"/>
      <c r="H423" s="74"/>
      <c r="I423" s="74"/>
      <c r="J423" s="75"/>
      <c r="K423" s="76"/>
      <c r="L423" s="76"/>
      <c r="M423" s="75"/>
      <c r="N423" s="95"/>
      <c r="O423" s="77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9"/>
      <c r="AB423" s="79"/>
      <c r="AC423" s="79"/>
      <c r="AD423" s="79"/>
      <c r="AE423" s="79"/>
      <c r="AF423" s="79"/>
    </row>
    <row r="424" spans="1:32" s="80" customFormat="1" ht="12.75">
      <c r="A424" s="70"/>
      <c r="B424" s="71"/>
      <c r="C424" s="143"/>
      <c r="D424" s="72"/>
      <c r="E424" s="73"/>
      <c r="F424" s="73"/>
      <c r="G424" s="74"/>
      <c r="H424" s="74"/>
      <c r="I424" s="74"/>
      <c r="J424" s="75"/>
      <c r="K424" s="76"/>
      <c r="L424" s="76"/>
      <c r="M424" s="75"/>
      <c r="N424" s="95"/>
      <c r="O424" s="77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9"/>
      <c r="AB424" s="79"/>
      <c r="AC424" s="79"/>
      <c r="AD424" s="79"/>
      <c r="AE424" s="79"/>
      <c r="AF424" s="79"/>
    </row>
    <row r="425" spans="1:32" s="80" customFormat="1" ht="12.75">
      <c r="A425" s="70"/>
      <c r="B425" s="71"/>
      <c r="C425" s="143"/>
      <c r="D425" s="72"/>
      <c r="E425" s="73"/>
      <c r="F425" s="73"/>
      <c r="G425" s="74"/>
      <c r="H425" s="74"/>
      <c r="I425" s="74"/>
      <c r="J425" s="75"/>
      <c r="K425" s="76"/>
      <c r="L425" s="76"/>
      <c r="M425" s="75"/>
      <c r="N425" s="95"/>
      <c r="O425" s="77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9"/>
      <c r="AB425" s="79"/>
      <c r="AC425" s="79"/>
      <c r="AD425" s="79"/>
      <c r="AE425" s="79"/>
      <c r="AF425" s="79"/>
    </row>
    <row r="426" spans="1:32" s="80" customFormat="1" ht="12.75">
      <c r="A426" s="70"/>
      <c r="B426" s="71"/>
      <c r="C426" s="143"/>
      <c r="D426" s="72"/>
      <c r="E426" s="73"/>
      <c r="F426" s="73"/>
      <c r="G426" s="74"/>
      <c r="H426" s="74"/>
      <c r="I426" s="74"/>
      <c r="J426" s="75"/>
      <c r="K426" s="76"/>
      <c r="L426" s="76"/>
      <c r="M426" s="75"/>
      <c r="N426" s="95"/>
      <c r="O426" s="77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9"/>
      <c r="AB426" s="79"/>
      <c r="AC426" s="79"/>
      <c r="AD426" s="79"/>
      <c r="AE426" s="79"/>
      <c r="AF426" s="79"/>
    </row>
    <row r="427" spans="1:32" s="80" customFormat="1" ht="12.75">
      <c r="A427" s="70"/>
      <c r="B427" s="71"/>
      <c r="C427" s="143"/>
      <c r="D427" s="72"/>
      <c r="E427" s="73"/>
      <c r="F427" s="73"/>
      <c r="G427" s="74"/>
      <c r="H427" s="74"/>
      <c r="I427" s="74"/>
      <c r="J427" s="75"/>
      <c r="K427" s="76"/>
      <c r="L427" s="76"/>
      <c r="M427" s="75"/>
      <c r="N427" s="95"/>
      <c r="O427" s="77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9"/>
      <c r="AB427" s="79"/>
      <c r="AC427" s="79"/>
      <c r="AD427" s="79"/>
      <c r="AE427" s="79"/>
      <c r="AF427" s="79"/>
    </row>
    <row r="428" spans="1:32" s="80" customFormat="1" ht="12.75">
      <c r="A428" s="70"/>
      <c r="B428" s="71"/>
      <c r="C428" s="143"/>
      <c r="D428" s="72"/>
      <c r="E428" s="73"/>
      <c r="F428" s="73"/>
      <c r="G428" s="74"/>
      <c r="H428" s="74"/>
      <c r="I428" s="74"/>
      <c r="J428" s="75"/>
      <c r="K428" s="76"/>
      <c r="L428" s="76"/>
      <c r="M428" s="75"/>
      <c r="N428" s="95"/>
      <c r="O428" s="77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9"/>
      <c r="AB428" s="79"/>
      <c r="AC428" s="79"/>
      <c r="AD428" s="79"/>
      <c r="AE428" s="79"/>
      <c r="AF428" s="79"/>
    </row>
    <row r="429" spans="1:32" s="80" customFormat="1" ht="12.75">
      <c r="A429" s="70"/>
      <c r="B429" s="71"/>
      <c r="C429" s="143"/>
      <c r="D429" s="72"/>
      <c r="E429" s="73"/>
      <c r="F429" s="73"/>
      <c r="G429" s="74"/>
      <c r="H429" s="74"/>
      <c r="I429" s="74"/>
      <c r="J429" s="75"/>
      <c r="K429" s="76"/>
      <c r="L429" s="76"/>
      <c r="M429" s="75"/>
      <c r="N429" s="95"/>
      <c r="O429" s="77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9"/>
      <c r="AB429" s="79"/>
      <c r="AC429" s="79"/>
      <c r="AD429" s="79"/>
      <c r="AE429" s="79"/>
      <c r="AF429" s="79"/>
    </row>
    <row r="430" spans="1:32" s="80" customFormat="1" ht="12.75">
      <c r="A430" s="70"/>
      <c r="B430" s="71"/>
      <c r="C430" s="143"/>
      <c r="D430" s="72"/>
      <c r="E430" s="73"/>
      <c r="F430" s="73"/>
      <c r="G430" s="74"/>
      <c r="H430" s="74"/>
      <c r="I430" s="74"/>
      <c r="J430" s="75"/>
      <c r="K430" s="76"/>
      <c r="L430" s="76"/>
      <c r="M430" s="75"/>
      <c r="N430" s="95"/>
      <c r="O430" s="77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9"/>
      <c r="AB430" s="79"/>
      <c r="AC430" s="79"/>
      <c r="AD430" s="79"/>
      <c r="AE430" s="79"/>
      <c r="AF430" s="79"/>
    </row>
    <row r="431" spans="1:32" s="80" customFormat="1" ht="12.75">
      <c r="A431" s="70"/>
      <c r="B431" s="71"/>
      <c r="C431" s="143"/>
      <c r="D431" s="72"/>
      <c r="E431" s="73"/>
      <c r="F431" s="73"/>
      <c r="G431" s="74"/>
      <c r="H431" s="74"/>
      <c r="I431" s="74"/>
      <c r="J431" s="75"/>
      <c r="K431" s="76"/>
      <c r="L431" s="76"/>
      <c r="M431" s="75"/>
      <c r="N431" s="95"/>
      <c r="O431" s="77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9"/>
      <c r="AB431" s="79"/>
      <c r="AC431" s="79"/>
      <c r="AD431" s="79"/>
      <c r="AE431" s="79"/>
      <c r="AF431" s="79"/>
    </row>
    <row r="432" spans="1:32" s="80" customFormat="1" ht="12.75">
      <c r="A432" s="70"/>
      <c r="B432" s="71"/>
      <c r="C432" s="143"/>
      <c r="D432" s="72"/>
      <c r="E432" s="73"/>
      <c r="F432" s="73"/>
      <c r="G432" s="74"/>
      <c r="H432" s="74"/>
      <c r="I432" s="74"/>
      <c r="J432" s="75"/>
      <c r="K432" s="76"/>
      <c r="L432" s="76"/>
      <c r="M432" s="75"/>
      <c r="N432" s="95"/>
      <c r="O432" s="77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9"/>
      <c r="AB432" s="79"/>
      <c r="AC432" s="79"/>
      <c r="AD432" s="79"/>
      <c r="AE432" s="79"/>
      <c r="AF432" s="79"/>
    </row>
    <row r="433" spans="1:32" s="80" customFormat="1" ht="12.75">
      <c r="A433" s="70"/>
      <c r="B433" s="71"/>
      <c r="C433" s="143"/>
      <c r="D433" s="72"/>
      <c r="E433" s="73"/>
      <c r="F433" s="73"/>
      <c r="G433" s="74"/>
      <c r="H433" s="74"/>
      <c r="I433" s="74"/>
      <c r="J433" s="75"/>
      <c r="K433" s="76"/>
      <c r="L433" s="76"/>
      <c r="M433" s="75"/>
      <c r="N433" s="95"/>
      <c r="O433" s="77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9"/>
      <c r="AB433" s="79"/>
      <c r="AC433" s="79"/>
      <c r="AD433" s="79"/>
      <c r="AE433" s="79"/>
      <c r="AF433" s="79"/>
    </row>
    <row r="434" spans="1:32" s="80" customFormat="1" ht="12.75">
      <c r="A434" s="70"/>
      <c r="B434" s="71"/>
      <c r="C434" s="143"/>
      <c r="D434" s="72"/>
      <c r="E434" s="73"/>
      <c r="F434" s="73"/>
      <c r="G434" s="74"/>
      <c r="H434" s="74"/>
      <c r="I434" s="74"/>
      <c r="J434" s="75"/>
      <c r="K434" s="76"/>
      <c r="L434" s="76"/>
      <c r="M434" s="75"/>
      <c r="N434" s="95"/>
      <c r="O434" s="77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9"/>
      <c r="AB434" s="79"/>
      <c r="AC434" s="79"/>
      <c r="AD434" s="79"/>
      <c r="AE434" s="79"/>
      <c r="AF434" s="79"/>
    </row>
    <row r="435" spans="1:32" s="80" customFormat="1" ht="12.75">
      <c r="A435" s="70"/>
      <c r="B435" s="71"/>
      <c r="C435" s="143"/>
      <c r="D435" s="72"/>
      <c r="E435" s="73"/>
      <c r="F435" s="73"/>
      <c r="G435" s="74"/>
      <c r="H435" s="74"/>
      <c r="I435" s="74"/>
      <c r="J435" s="75"/>
      <c r="K435" s="76"/>
      <c r="L435" s="76"/>
      <c r="M435" s="75"/>
      <c r="N435" s="95"/>
      <c r="O435" s="77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9"/>
      <c r="AB435" s="79"/>
      <c r="AC435" s="79"/>
      <c r="AD435" s="79"/>
      <c r="AE435" s="79"/>
      <c r="AF435" s="79"/>
    </row>
    <row r="436" spans="1:32" s="80" customFormat="1" ht="12.75">
      <c r="A436" s="70"/>
      <c r="B436" s="71"/>
      <c r="C436" s="143"/>
      <c r="D436" s="72"/>
      <c r="E436" s="73"/>
      <c r="F436" s="73"/>
      <c r="G436" s="74"/>
      <c r="H436" s="74"/>
      <c r="I436" s="74"/>
      <c r="J436" s="75"/>
      <c r="K436" s="76"/>
      <c r="L436" s="76"/>
      <c r="M436" s="75"/>
      <c r="N436" s="95"/>
      <c r="O436" s="77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9"/>
      <c r="AB436" s="79"/>
      <c r="AC436" s="79"/>
      <c r="AD436" s="79"/>
      <c r="AE436" s="79"/>
      <c r="AF436" s="79"/>
    </row>
    <row r="437" spans="1:32" s="80" customFormat="1" ht="12.75">
      <c r="A437" s="70"/>
      <c r="B437" s="71"/>
      <c r="C437" s="143"/>
      <c r="D437" s="72"/>
      <c r="E437" s="73"/>
      <c r="F437" s="73"/>
      <c r="G437" s="74"/>
      <c r="H437" s="74"/>
      <c r="I437" s="74"/>
      <c r="J437" s="75"/>
      <c r="K437" s="76"/>
      <c r="L437" s="76"/>
      <c r="M437" s="75"/>
      <c r="N437" s="95"/>
      <c r="O437" s="77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9"/>
      <c r="AB437" s="79"/>
      <c r="AC437" s="79"/>
      <c r="AD437" s="79"/>
      <c r="AE437" s="79"/>
      <c r="AF437" s="79"/>
    </row>
    <row r="438" spans="1:32" s="80" customFormat="1" ht="12.75">
      <c r="A438" s="70"/>
      <c r="B438" s="71"/>
      <c r="C438" s="143"/>
      <c r="D438" s="72"/>
      <c r="E438" s="73"/>
      <c r="F438" s="73"/>
      <c r="G438" s="74"/>
      <c r="H438" s="74"/>
      <c r="I438" s="74"/>
      <c r="J438" s="75"/>
      <c r="K438" s="76"/>
      <c r="L438" s="76"/>
      <c r="M438" s="75"/>
      <c r="N438" s="95"/>
      <c r="O438" s="77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9"/>
      <c r="AB438" s="79"/>
      <c r="AC438" s="79"/>
      <c r="AD438" s="79"/>
      <c r="AE438" s="79"/>
      <c r="AF438" s="79"/>
    </row>
    <row r="439" spans="1:32" s="80" customFormat="1" ht="12.75">
      <c r="A439" s="70"/>
      <c r="B439" s="71"/>
      <c r="C439" s="143"/>
      <c r="D439" s="72"/>
      <c r="E439" s="73"/>
      <c r="F439" s="73"/>
      <c r="G439" s="74"/>
      <c r="H439" s="74"/>
      <c r="I439" s="74"/>
      <c r="J439" s="75"/>
      <c r="K439" s="76"/>
      <c r="L439" s="76"/>
      <c r="M439" s="75"/>
      <c r="N439" s="95"/>
      <c r="O439" s="77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9"/>
      <c r="AB439" s="79"/>
      <c r="AC439" s="79"/>
      <c r="AD439" s="79"/>
      <c r="AE439" s="79"/>
      <c r="AF439" s="79"/>
    </row>
    <row r="440" spans="1:32" s="80" customFormat="1" ht="12.75">
      <c r="A440" s="70"/>
      <c r="B440" s="71"/>
      <c r="C440" s="143"/>
      <c r="D440" s="72"/>
      <c r="E440" s="73"/>
      <c r="F440" s="73"/>
      <c r="G440" s="74"/>
      <c r="H440" s="74"/>
      <c r="I440" s="74"/>
      <c r="J440" s="75"/>
      <c r="K440" s="76"/>
      <c r="L440" s="76"/>
      <c r="M440" s="75"/>
      <c r="N440" s="95"/>
      <c r="O440" s="77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9"/>
      <c r="AB440" s="79"/>
      <c r="AC440" s="79"/>
      <c r="AD440" s="79"/>
      <c r="AE440" s="79"/>
      <c r="AF440" s="79"/>
    </row>
    <row r="441" spans="1:32" s="80" customFormat="1" ht="12.75">
      <c r="A441" s="70"/>
      <c r="B441" s="71"/>
      <c r="C441" s="143"/>
      <c r="D441" s="72"/>
      <c r="E441" s="73"/>
      <c r="F441" s="73"/>
      <c r="G441" s="74"/>
      <c r="H441" s="74"/>
      <c r="I441" s="74"/>
      <c r="J441" s="75"/>
      <c r="K441" s="76"/>
      <c r="L441" s="76"/>
      <c r="M441" s="75"/>
      <c r="N441" s="95"/>
      <c r="O441" s="77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9"/>
      <c r="AB441" s="79"/>
      <c r="AC441" s="79"/>
      <c r="AD441" s="79"/>
      <c r="AE441" s="79"/>
      <c r="AF441" s="79"/>
    </row>
    <row r="442" spans="1:32" s="80" customFormat="1" ht="12.75">
      <c r="A442" s="70"/>
      <c r="B442" s="71"/>
      <c r="C442" s="143"/>
      <c r="D442" s="72"/>
      <c r="E442" s="73"/>
      <c r="F442" s="73"/>
      <c r="G442" s="74"/>
      <c r="H442" s="74"/>
      <c r="I442" s="74"/>
      <c r="J442" s="75"/>
      <c r="K442" s="76"/>
      <c r="L442" s="76"/>
      <c r="M442" s="75"/>
      <c r="N442" s="95"/>
      <c r="O442" s="77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9"/>
      <c r="AB442" s="79"/>
      <c r="AC442" s="79"/>
      <c r="AD442" s="79"/>
      <c r="AE442" s="79"/>
      <c r="AF442" s="79"/>
    </row>
    <row r="443" spans="1:32" s="80" customFormat="1" ht="12.75">
      <c r="A443" s="70"/>
      <c r="B443" s="71"/>
      <c r="C443" s="143"/>
      <c r="D443" s="72"/>
      <c r="E443" s="73"/>
      <c r="F443" s="73"/>
      <c r="G443" s="74"/>
      <c r="H443" s="74"/>
      <c r="I443" s="74"/>
      <c r="J443" s="75"/>
      <c r="K443" s="76"/>
      <c r="L443" s="76"/>
      <c r="M443" s="75"/>
      <c r="N443" s="95"/>
      <c r="O443" s="77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9"/>
      <c r="AB443" s="79"/>
      <c r="AC443" s="79"/>
      <c r="AD443" s="79"/>
      <c r="AE443" s="79"/>
      <c r="AF443" s="79"/>
    </row>
    <row r="444" spans="1:32" s="80" customFormat="1" ht="12.75">
      <c r="A444" s="70"/>
      <c r="B444" s="71"/>
      <c r="C444" s="143"/>
      <c r="D444" s="72"/>
      <c r="E444" s="73"/>
      <c r="F444" s="73"/>
      <c r="G444" s="74"/>
      <c r="H444" s="74"/>
      <c r="I444" s="74"/>
      <c r="J444" s="75"/>
      <c r="K444" s="76"/>
      <c r="L444" s="76"/>
      <c r="M444" s="75"/>
      <c r="N444" s="95"/>
      <c r="O444" s="77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9"/>
      <c r="AB444" s="79"/>
      <c r="AC444" s="79"/>
      <c r="AD444" s="79"/>
      <c r="AE444" s="79"/>
      <c r="AF444" s="79"/>
    </row>
    <row r="445" spans="1:32" s="80" customFormat="1" ht="12.75">
      <c r="A445" s="70"/>
      <c r="B445" s="71"/>
      <c r="C445" s="143"/>
      <c r="D445" s="72"/>
      <c r="E445" s="73"/>
      <c r="F445" s="73"/>
      <c r="G445" s="74"/>
      <c r="H445" s="74"/>
      <c r="I445" s="74"/>
      <c r="J445" s="75"/>
      <c r="K445" s="76"/>
      <c r="L445" s="76"/>
      <c r="M445" s="75"/>
      <c r="N445" s="95"/>
      <c r="O445" s="77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9"/>
      <c r="AB445" s="79"/>
      <c r="AC445" s="79"/>
      <c r="AD445" s="79"/>
      <c r="AE445" s="79"/>
      <c r="AF445" s="79"/>
    </row>
    <row r="446" spans="1:32" s="80" customFormat="1" ht="12.75">
      <c r="A446" s="70"/>
      <c r="B446" s="71"/>
      <c r="C446" s="143"/>
      <c r="D446" s="72"/>
      <c r="E446" s="73"/>
      <c r="F446" s="73"/>
      <c r="G446" s="74"/>
      <c r="H446" s="74"/>
      <c r="I446" s="74"/>
      <c r="J446" s="75"/>
      <c r="K446" s="76"/>
      <c r="L446" s="76"/>
      <c r="M446" s="75"/>
      <c r="N446" s="95"/>
      <c r="O446" s="77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9"/>
      <c r="AB446" s="79"/>
      <c r="AC446" s="79"/>
      <c r="AD446" s="79"/>
      <c r="AE446" s="79"/>
      <c r="AF446" s="79"/>
    </row>
    <row r="447" spans="1:32" s="80" customFormat="1" ht="12.75">
      <c r="A447" s="70"/>
      <c r="B447" s="71"/>
      <c r="C447" s="143"/>
      <c r="D447" s="72"/>
      <c r="E447" s="73"/>
      <c r="F447" s="73"/>
      <c r="G447" s="74"/>
      <c r="H447" s="74"/>
      <c r="I447" s="74"/>
      <c r="J447" s="75"/>
      <c r="K447" s="76"/>
      <c r="L447" s="76"/>
      <c r="M447" s="75"/>
      <c r="N447" s="95"/>
      <c r="O447" s="77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9"/>
      <c r="AB447" s="79"/>
      <c r="AC447" s="79"/>
      <c r="AD447" s="79"/>
      <c r="AE447" s="79"/>
      <c r="AF447" s="79"/>
    </row>
    <row r="448" spans="1:32" s="80" customFormat="1" ht="12.75">
      <c r="A448" s="70"/>
      <c r="B448" s="71"/>
      <c r="C448" s="143"/>
      <c r="D448" s="72"/>
      <c r="E448" s="73"/>
      <c r="F448" s="73"/>
      <c r="G448" s="74"/>
      <c r="H448" s="74"/>
      <c r="I448" s="74"/>
      <c r="J448" s="75"/>
      <c r="K448" s="76"/>
      <c r="L448" s="76"/>
      <c r="M448" s="75"/>
      <c r="N448" s="95"/>
      <c r="O448" s="77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9"/>
      <c r="AB448" s="79"/>
      <c r="AC448" s="79"/>
      <c r="AD448" s="79"/>
      <c r="AE448" s="79"/>
      <c r="AF448" s="79"/>
    </row>
    <row r="449" spans="1:32" s="80" customFormat="1" ht="12.75">
      <c r="A449" s="70"/>
      <c r="B449" s="71"/>
      <c r="C449" s="143"/>
      <c r="D449" s="72"/>
      <c r="E449" s="73"/>
      <c r="F449" s="73"/>
      <c r="G449" s="74"/>
      <c r="H449" s="74"/>
      <c r="I449" s="74"/>
      <c r="J449" s="75"/>
      <c r="K449" s="76"/>
      <c r="L449" s="76"/>
      <c r="M449" s="75"/>
      <c r="N449" s="95"/>
      <c r="O449" s="77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9"/>
      <c r="AB449" s="79"/>
      <c r="AC449" s="79"/>
      <c r="AD449" s="79"/>
      <c r="AE449" s="79"/>
      <c r="AF449" s="79"/>
    </row>
    <row r="450" spans="1:32" s="80" customFormat="1" ht="12.75">
      <c r="A450" s="70"/>
      <c r="B450" s="71"/>
      <c r="C450" s="143"/>
      <c r="D450" s="72"/>
      <c r="E450" s="73"/>
      <c r="F450" s="73"/>
      <c r="G450" s="74"/>
      <c r="H450" s="74"/>
      <c r="I450" s="74"/>
      <c r="J450" s="75"/>
      <c r="K450" s="76"/>
      <c r="L450" s="76"/>
      <c r="M450" s="75"/>
      <c r="N450" s="95"/>
      <c r="O450" s="77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9"/>
      <c r="AB450" s="79"/>
      <c r="AC450" s="79"/>
      <c r="AD450" s="79"/>
      <c r="AE450" s="79"/>
      <c r="AF450" s="79"/>
    </row>
    <row r="451" spans="1:32" s="80" customFormat="1" ht="12.75">
      <c r="A451" s="70"/>
      <c r="B451" s="71"/>
      <c r="C451" s="143"/>
      <c r="D451" s="72"/>
      <c r="E451" s="73"/>
      <c r="F451" s="73"/>
      <c r="G451" s="74"/>
      <c r="H451" s="74"/>
      <c r="I451" s="74"/>
      <c r="J451" s="75"/>
      <c r="K451" s="76"/>
      <c r="L451" s="76"/>
      <c r="M451" s="75"/>
      <c r="N451" s="95"/>
      <c r="O451" s="77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9"/>
      <c r="AB451" s="79"/>
      <c r="AC451" s="79"/>
      <c r="AD451" s="79"/>
      <c r="AE451" s="79"/>
      <c r="AF451" s="79"/>
    </row>
    <row r="452" spans="1:32" s="80" customFormat="1" ht="12.75">
      <c r="A452" s="70"/>
      <c r="B452" s="71"/>
      <c r="C452" s="143"/>
      <c r="D452" s="72"/>
      <c r="E452" s="73"/>
      <c r="F452" s="73"/>
      <c r="G452" s="74"/>
      <c r="H452" s="74"/>
      <c r="I452" s="74"/>
      <c r="J452" s="75"/>
      <c r="K452" s="76"/>
      <c r="L452" s="76"/>
      <c r="M452" s="75"/>
      <c r="N452" s="95"/>
      <c r="O452" s="77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9"/>
      <c r="AB452" s="79"/>
      <c r="AC452" s="79"/>
      <c r="AD452" s="79"/>
      <c r="AE452" s="79"/>
      <c r="AF452" s="79"/>
    </row>
    <row r="453" spans="1:32" s="80" customFormat="1" ht="12.75">
      <c r="A453" s="70"/>
      <c r="B453" s="71"/>
      <c r="C453" s="143"/>
      <c r="D453" s="72"/>
      <c r="E453" s="73"/>
      <c r="F453" s="73"/>
      <c r="G453" s="74"/>
      <c r="H453" s="74"/>
      <c r="I453" s="74"/>
      <c r="J453" s="75"/>
      <c r="K453" s="76"/>
      <c r="L453" s="76"/>
      <c r="M453" s="75"/>
      <c r="N453" s="95"/>
      <c r="O453" s="77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9"/>
      <c r="AB453" s="79"/>
      <c r="AC453" s="79"/>
      <c r="AD453" s="79"/>
      <c r="AE453" s="79"/>
      <c r="AF453" s="79"/>
    </row>
    <row r="454" spans="1:32" s="80" customFormat="1" ht="12.75">
      <c r="A454" s="70"/>
      <c r="B454" s="71"/>
      <c r="C454" s="143"/>
      <c r="D454" s="72"/>
      <c r="E454" s="73"/>
      <c r="F454" s="73"/>
      <c r="G454" s="74"/>
      <c r="H454" s="74"/>
      <c r="I454" s="74"/>
      <c r="J454" s="75"/>
      <c r="K454" s="76"/>
      <c r="L454" s="76"/>
      <c r="M454" s="75"/>
      <c r="N454" s="95"/>
      <c r="O454" s="77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9"/>
      <c r="AB454" s="79"/>
      <c r="AC454" s="79"/>
      <c r="AD454" s="79"/>
      <c r="AE454" s="79"/>
      <c r="AF454" s="79"/>
    </row>
    <row r="455" spans="1:32" s="80" customFormat="1" ht="12.75">
      <c r="A455" s="70"/>
      <c r="B455" s="71"/>
      <c r="C455" s="143"/>
      <c r="D455" s="72"/>
      <c r="E455" s="73"/>
      <c r="F455" s="73"/>
      <c r="G455" s="74"/>
      <c r="H455" s="74"/>
      <c r="I455" s="74"/>
      <c r="J455" s="75"/>
      <c r="K455" s="76"/>
      <c r="L455" s="76"/>
      <c r="M455" s="75"/>
      <c r="N455" s="95"/>
      <c r="O455" s="77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9"/>
      <c r="AB455" s="79"/>
      <c r="AC455" s="79"/>
      <c r="AD455" s="79"/>
      <c r="AE455" s="79"/>
      <c r="AF455" s="79"/>
    </row>
    <row r="456" spans="1:32" s="80" customFormat="1" ht="12.75">
      <c r="A456" s="70"/>
      <c r="B456" s="71"/>
      <c r="C456" s="143"/>
      <c r="D456" s="72"/>
      <c r="E456" s="73"/>
      <c r="F456" s="73"/>
      <c r="G456" s="74"/>
      <c r="H456" s="74"/>
      <c r="I456" s="74"/>
      <c r="J456" s="75"/>
      <c r="K456" s="76"/>
      <c r="L456" s="76"/>
      <c r="M456" s="75"/>
      <c r="N456" s="95"/>
      <c r="O456" s="77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9"/>
      <c r="AB456" s="79"/>
      <c r="AC456" s="79"/>
      <c r="AD456" s="79"/>
      <c r="AE456" s="79"/>
      <c r="AF456" s="79"/>
    </row>
    <row r="457" spans="1:32" s="80" customFormat="1" ht="12.75">
      <c r="A457" s="70"/>
      <c r="B457" s="71"/>
      <c r="C457" s="143"/>
      <c r="D457" s="72"/>
      <c r="E457" s="73"/>
      <c r="F457" s="73"/>
      <c r="G457" s="74"/>
      <c r="H457" s="74"/>
      <c r="I457" s="74"/>
      <c r="J457" s="75"/>
      <c r="K457" s="76"/>
      <c r="L457" s="76"/>
      <c r="M457" s="75"/>
      <c r="N457" s="95"/>
      <c r="O457" s="77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9"/>
      <c r="AB457" s="79"/>
      <c r="AC457" s="79"/>
      <c r="AD457" s="79"/>
      <c r="AE457" s="79"/>
      <c r="AF457" s="79"/>
    </row>
    <row r="458" spans="1:32" s="80" customFormat="1" ht="12.75">
      <c r="A458" s="70"/>
      <c r="B458" s="71"/>
      <c r="C458" s="143"/>
      <c r="D458" s="72"/>
      <c r="E458" s="73"/>
      <c r="F458" s="73"/>
      <c r="G458" s="74"/>
      <c r="H458" s="74"/>
      <c r="I458" s="74"/>
      <c r="J458" s="75"/>
      <c r="K458" s="76"/>
      <c r="L458" s="76"/>
      <c r="M458" s="75"/>
      <c r="N458" s="95"/>
      <c r="O458" s="77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9"/>
      <c r="AB458" s="79"/>
      <c r="AC458" s="79"/>
      <c r="AD458" s="79"/>
      <c r="AE458" s="79"/>
      <c r="AF458" s="79"/>
    </row>
    <row r="459" spans="1:32" s="80" customFormat="1" ht="12.75">
      <c r="A459" s="70"/>
      <c r="B459" s="71"/>
      <c r="C459" s="143"/>
      <c r="D459" s="72"/>
      <c r="E459" s="73"/>
      <c r="F459" s="73"/>
      <c r="G459" s="74"/>
      <c r="H459" s="74"/>
      <c r="I459" s="74"/>
      <c r="J459" s="75"/>
      <c r="K459" s="76"/>
      <c r="L459" s="76"/>
      <c r="M459" s="75"/>
      <c r="N459" s="95"/>
      <c r="O459" s="77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9"/>
      <c r="AB459" s="79"/>
      <c r="AC459" s="79"/>
      <c r="AD459" s="79"/>
      <c r="AE459" s="79"/>
      <c r="AF459" s="79"/>
    </row>
    <row r="460" spans="1:32" s="80" customFormat="1" ht="12.75">
      <c r="A460" s="70"/>
      <c r="B460" s="71"/>
      <c r="C460" s="143"/>
      <c r="D460" s="72"/>
      <c r="E460" s="73"/>
      <c r="F460" s="73"/>
      <c r="G460" s="74"/>
      <c r="H460" s="74"/>
      <c r="I460" s="74"/>
      <c r="J460" s="75"/>
      <c r="K460" s="76"/>
      <c r="L460" s="76"/>
      <c r="M460" s="75"/>
      <c r="N460" s="95"/>
      <c r="O460" s="77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9"/>
      <c r="AB460" s="79"/>
      <c r="AC460" s="79"/>
      <c r="AD460" s="79"/>
      <c r="AE460" s="79"/>
      <c r="AF460" s="79"/>
    </row>
    <row r="461" spans="1:32" s="80" customFormat="1" ht="12.75">
      <c r="A461" s="70"/>
      <c r="B461" s="71"/>
      <c r="C461" s="143"/>
      <c r="D461" s="72"/>
      <c r="E461" s="73"/>
      <c r="F461" s="73"/>
      <c r="G461" s="74"/>
      <c r="H461" s="74"/>
      <c r="I461" s="74"/>
      <c r="J461" s="75"/>
      <c r="K461" s="76"/>
      <c r="L461" s="76"/>
      <c r="M461" s="75"/>
      <c r="N461" s="95"/>
      <c r="O461" s="77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9"/>
      <c r="AB461" s="79"/>
      <c r="AC461" s="79"/>
      <c r="AD461" s="79"/>
      <c r="AE461" s="79"/>
      <c r="AF461" s="79"/>
    </row>
    <row r="462" spans="1:32" s="80" customFormat="1" ht="12.75">
      <c r="A462" s="70"/>
      <c r="B462" s="71"/>
      <c r="C462" s="143"/>
      <c r="D462" s="72"/>
      <c r="E462" s="73"/>
      <c r="F462" s="73"/>
      <c r="G462" s="74"/>
      <c r="H462" s="74"/>
      <c r="I462" s="74"/>
      <c r="J462" s="75"/>
      <c r="K462" s="76"/>
      <c r="L462" s="76"/>
      <c r="M462" s="75"/>
      <c r="N462" s="95"/>
      <c r="O462" s="77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9"/>
      <c r="AB462" s="79"/>
      <c r="AC462" s="79"/>
      <c r="AD462" s="79"/>
      <c r="AE462" s="79"/>
      <c r="AF462" s="79"/>
    </row>
    <row r="463" spans="1:32" s="80" customFormat="1" ht="12.75">
      <c r="A463" s="70"/>
      <c r="B463" s="71"/>
      <c r="C463" s="143"/>
      <c r="D463" s="72"/>
      <c r="E463" s="73"/>
      <c r="F463" s="73"/>
      <c r="G463" s="74"/>
      <c r="H463" s="74"/>
      <c r="I463" s="74"/>
      <c r="J463" s="75"/>
      <c r="K463" s="76"/>
      <c r="L463" s="76"/>
      <c r="M463" s="75"/>
      <c r="N463" s="95"/>
      <c r="O463" s="77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9"/>
      <c r="AB463" s="79"/>
      <c r="AC463" s="79"/>
      <c r="AD463" s="79"/>
      <c r="AE463" s="79"/>
      <c r="AF463" s="79"/>
    </row>
    <row r="464" spans="1:32" s="80" customFormat="1" ht="12.75">
      <c r="A464" s="70"/>
      <c r="B464" s="71"/>
      <c r="C464" s="143"/>
      <c r="D464" s="72"/>
      <c r="E464" s="73"/>
      <c r="F464" s="73"/>
      <c r="G464" s="74"/>
      <c r="H464" s="74"/>
      <c r="I464" s="74"/>
      <c r="J464" s="75"/>
      <c r="K464" s="76"/>
      <c r="L464" s="76"/>
      <c r="M464" s="75"/>
      <c r="N464" s="95"/>
      <c r="O464" s="77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9"/>
      <c r="AB464" s="79"/>
      <c r="AC464" s="79"/>
      <c r="AD464" s="79"/>
      <c r="AE464" s="79"/>
      <c r="AF464" s="79"/>
    </row>
    <row r="465" spans="1:32" s="80" customFormat="1" ht="12.75">
      <c r="A465" s="70"/>
      <c r="B465" s="71"/>
      <c r="C465" s="143"/>
      <c r="D465" s="72"/>
      <c r="E465" s="73"/>
      <c r="F465" s="73"/>
      <c r="G465" s="74"/>
      <c r="H465" s="74"/>
      <c r="I465" s="74"/>
      <c r="J465" s="75"/>
      <c r="K465" s="76"/>
      <c r="L465" s="76"/>
      <c r="M465" s="75"/>
      <c r="N465" s="95"/>
      <c r="O465" s="77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9"/>
      <c r="AB465" s="79"/>
      <c r="AC465" s="79"/>
      <c r="AD465" s="79"/>
      <c r="AE465" s="79"/>
      <c r="AF465" s="79"/>
    </row>
    <row r="466" spans="1:32" s="80" customFormat="1" ht="12.75">
      <c r="A466" s="70"/>
      <c r="B466" s="71"/>
      <c r="C466" s="143"/>
      <c r="D466" s="72"/>
      <c r="E466" s="73"/>
      <c r="F466" s="73"/>
      <c r="G466" s="74"/>
      <c r="H466" s="74"/>
      <c r="I466" s="74"/>
      <c r="J466" s="75"/>
      <c r="K466" s="76"/>
      <c r="L466" s="76"/>
      <c r="M466" s="75"/>
      <c r="N466" s="95"/>
      <c r="O466" s="77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9"/>
      <c r="AB466" s="79"/>
      <c r="AC466" s="79"/>
      <c r="AD466" s="79"/>
      <c r="AE466" s="79"/>
      <c r="AF466" s="79"/>
    </row>
    <row r="467" spans="1:32" s="80" customFormat="1" ht="12.75">
      <c r="A467" s="70"/>
      <c r="B467" s="71"/>
      <c r="C467" s="143"/>
      <c r="D467" s="72"/>
      <c r="E467" s="73"/>
      <c r="F467" s="73"/>
      <c r="G467" s="74"/>
      <c r="H467" s="74"/>
      <c r="I467" s="74"/>
      <c r="J467" s="75"/>
      <c r="K467" s="76"/>
      <c r="L467" s="76"/>
      <c r="M467" s="75"/>
      <c r="N467" s="95"/>
      <c r="O467" s="77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9"/>
      <c r="AB467" s="79"/>
      <c r="AC467" s="79"/>
      <c r="AD467" s="79"/>
      <c r="AE467" s="79"/>
      <c r="AF467" s="79"/>
    </row>
    <row r="468" spans="1:32" s="80" customFormat="1" ht="12.75">
      <c r="A468" s="70"/>
      <c r="B468" s="71"/>
      <c r="C468" s="143"/>
      <c r="D468" s="72"/>
      <c r="E468" s="73"/>
      <c r="F468" s="73"/>
      <c r="G468" s="74"/>
      <c r="H468" s="74"/>
      <c r="I468" s="74"/>
      <c r="J468" s="75"/>
      <c r="K468" s="76"/>
      <c r="L468" s="76"/>
      <c r="M468" s="75"/>
      <c r="N468" s="95"/>
      <c r="O468" s="77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9"/>
      <c r="AB468" s="79"/>
      <c r="AC468" s="79"/>
      <c r="AD468" s="79"/>
      <c r="AE468" s="79"/>
      <c r="AF468" s="79"/>
    </row>
    <row r="469" spans="1:32" s="80" customFormat="1" ht="12.75">
      <c r="A469" s="70"/>
      <c r="B469" s="71"/>
      <c r="C469" s="143"/>
      <c r="D469" s="72"/>
      <c r="E469" s="73"/>
      <c r="F469" s="73"/>
      <c r="G469" s="74"/>
      <c r="H469" s="74"/>
      <c r="I469" s="74"/>
      <c r="J469" s="75"/>
      <c r="K469" s="76"/>
      <c r="L469" s="76"/>
      <c r="M469" s="75"/>
      <c r="N469" s="95"/>
      <c r="O469" s="77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9"/>
      <c r="AB469" s="79"/>
      <c r="AC469" s="79"/>
      <c r="AD469" s="79"/>
      <c r="AE469" s="79"/>
      <c r="AF469" s="79"/>
    </row>
    <row r="470" spans="1:32" s="80" customFormat="1" ht="12.75">
      <c r="A470" s="70"/>
      <c r="B470" s="71"/>
      <c r="C470" s="143"/>
      <c r="D470" s="72"/>
      <c r="E470" s="73"/>
      <c r="F470" s="73"/>
      <c r="G470" s="74"/>
      <c r="H470" s="74"/>
      <c r="I470" s="74"/>
      <c r="J470" s="75"/>
      <c r="K470" s="76"/>
      <c r="L470" s="76"/>
      <c r="M470" s="75"/>
      <c r="N470" s="95"/>
      <c r="O470" s="77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9"/>
      <c r="AB470" s="79"/>
      <c r="AC470" s="79"/>
      <c r="AD470" s="79"/>
      <c r="AE470" s="79"/>
      <c r="AF470" s="79"/>
    </row>
    <row r="471" spans="1:32" s="80" customFormat="1" ht="12.75">
      <c r="A471" s="70"/>
      <c r="B471" s="71"/>
      <c r="C471" s="143"/>
      <c r="D471" s="72"/>
      <c r="E471" s="73"/>
      <c r="F471" s="73"/>
      <c r="G471" s="74"/>
      <c r="H471" s="74"/>
      <c r="I471" s="74"/>
      <c r="J471" s="75"/>
      <c r="K471" s="76"/>
      <c r="L471" s="76"/>
      <c r="M471" s="75"/>
      <c r="N471" s="95"/>
      <c r="O471" s="77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9"/>
      <c r="AB471" s="79"/>
      <c r="AC471" s="79"/>
      <c r="AD471" s="79"/>
      <c r="AE471" s="79"/>
      <c r="AF471" s="79"/>
    </row>
    <row r="472" spans="1:32" s="80" customFormat="1" ht="12.75">
      <c r="A472" s="70"/>
      <c r="B472" s="71"/>
      <c r="C472" s="143"/>
      <c r="D472" s="72"/>
      <c r="E472" s="73"/>
      <c r="F472" s="73"/>
      <c r="G472" s="74"/>
      <c r="H472" s="74"/>
      <c r="I472" s="74"/>
      <c r="J472" s="75"/>
      <c r="K472" s="76"/>
      <c r="L472" s="76"/>
      <c r="M472" s="75"/>
      <c r="N472" s="95"/>
      <c r="O472" s="77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9"/>
      <c r="AB472" s="79"/>
      <c r="AC472" s="79"/>
      <c r="AD472" s="79"/>
      <c r="AE472" s="79"/>
      <c r="AF472" s="79"/>
    </row>
    <row r="473" spans="1:32" s="80" customFormat="1" ht="12.75">
      <c r="A473" s="70"/>
      <c r="B473" s="71"/>
      <c r="C473" s="143"/>
      <c r="D473" s="72"/>
      <c r="E473" s="73"/>
      <c r="F473" s="73"/>
      <c r="G473" s="74"/>
      <c r="H473" s="74"/>
      <c r="I473" s="74"/>
      <c r="J473" s="75"/>
      <c r="K473" s="76"/>
      <c r="L473" s="76"/>
      <c r="M473" s="75"/>
      <c r="N473" s="95"/>
      <c r="O473" s="77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9"/>
      <c r="AB473" s="79"/>
      <c r="AC473" s="79"/>
      <c r="AD473" s="79"/>
      <c r="AE473" s="79"/>
      <c r="AF473" s="79"/>
    </row>
    <row r="474" spans="1:32" s="80" customFormat="1" ht="12.75">
      <c r="A474" s="70"/>
      <c r="B474" s="71"/>
      <c r="C474" s="143"/>
      <c r="D474" s="72"/>
      <c r="E474" s="73"/>
      <c r="F474" s="73"/>
      <c r="G474" s="74"/>
      <c r="H474" s="74"/>
      <c r="I474" s="74"/>
      <c r="J474" s="75"/>
      <c r="K474" s="76"/>
      <c r="L474" s="76"/>
      <c r="M474" s="75"/>
      <c r="N474" s="95"/>
      <c r="O474" s="77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9"/>
      <c r="AB474" s="79"/>
      <c r="AC474" s="79"/>
      <c r="AD474" s="79"/>
      <c r="AE474" s="79"/>
      <c r="AF474" s="79"/>
    </row>
    <row r="475" spans="1:32" s="80" customFormat="1" ht="12.75">
      <c r="A475" s="70"/>
      <c r="B475" s="71"/>
      <c r="C475" s="143"/>
      <c r="D475" s="72"/>
      <c r="E475" s="73"/>
      <c r="F475" s="73"/>
      <c r="G475" s="74"/>
      <c r="H475" s="74"/>
      <c r="I475" s="74"/>
      <c r="J475" s="75"/>
      <c r="K475" s="76"/>
      <c r="L475" s="76"/>
      <c r="M475" s="75"/>
      <c r="N475" s="95"/>
      <c r="O475" s="77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9"/>
      <c r="AB475" s="79"/>
      <c r="AC475" s="79"/>
      <c r="AD475" s="79"/>
      <c r="AE475" s="79"/>
      <c r="AF475" s="79"/>
    </row>
    <row r="476" spans="1:32" s="80" customFormat="1" ht="12.75">
      <c r="A476" s="70"/>
      <c r="B476" s="71"/>
      <c r="C476" s="143"/>
      <c r="D476" s="72"/>
      <c r="E476" s="73"/>
      <c r="F476" s="73"/>
      <c r="G476" s="74"/>
      <c r="H476" s="74"/>
      <c r="I476" s="74"/>
      <c r="J476" s="75"/>
      <c r="K476" s="76"/>
      <c r="L476" s="76"/>
      <c r="M476" s="75"/>
      <c r="N476" s="95"/>
      <c r="O476" s="77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9"/>
      <c r="AB476" s="79"/>
      <c r="AC476" s="79"/>
      <c r="AD476" s="79"/>
      <c r="AE476" s="79"/>
      <c r="AF476" s="79"/>
    </row>
    <row r="477" spans="1:32" s="80" customFormat="1" ht="12.75">
      <c r="A477" s="70"/>
      <c r="B477" s="71"/>
      <c r="C477" s="143"/>
      <c r="D477" s="72"/>
      <c r="E477" s="73"/>
      <c r="F477" s="73"/>
      <c r="G477" s="74"/>
      <c r="H477" s="74"/>
      <c r="I477" s="74"/>
      <c r="J477" s="75"/>
      <c r="K477" s="76"/>
      <c r="L477" s="76"/>
      <c r="M477" s="75"/>
      <c r="N477" s="95"/>
      <c r="O477" s="77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9"/>
      <c r="AB477" s="79"/>
      <c r="AC477" s="79"/>
      <c r="AD477" s="79"/>
      <c r="AE477" s="79"/>
      <c r="AF477" s="79"/>
    </row>
    <row r="478" spans="1:32" s="80" customFormat="1" ht="12.75">
      <c r="A478" s="70"/>
      <c r="B478" s="71"/>
      <c r="C478" s="143"/>
      <c r="D478" s="72"/>
      <c r="E478" s="73"/>
      <c r="F478" s="73"/>
      <c r="G478" s="74"/>
      <c r="H478" s="74"/>
      <c r="I478" s="74"/>
      <c r="J478" s="75"/>
      <c r="K478" s="76"/>
      <c r="L478" s="76"/>
      <c r="M478" s="75"/>
      <c r="N478" s="95"/>
      <c r="O478" s="77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9"/>
      <c r="AB478" s="79"/>
      <c r="AC478" s="79"/>
      <c r="AD478" s="79"/>
      <c r="AE478" s="79"/>
      <c r="AF478" s="79"/>
    </row>
    <row r="479" spans="1:32" s="80" customFormat="1" ht="12.75">
      <c r="A479" s="70"/>
      <c r="B479" s="71"/>
      <c r="C479" s="143"/>
      <c r="D479" s="72"/>
      <c r="E479" s="73"/>
      <c r="F479" s="73"/>
      <c r="G479" s="74"/>
      <c r="H479" s="74"/>
      <c r="I479" s="74"/>
      <c r="J479" s="75"/>
      <c r="K479" s="76"/>
      <c r="L479" s="76"/>
      <c r="M479" s="75"/>
      <c r="N479" s="95"/>
      <c r="O479" s="77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9"/>
      <c r="AB479" s="79"/>
      <c r="AC479" s="79"/>
      <c r="AD479" s="79"/>
      <c r="AE479" s="79"/>
      <c r="AF479" s="79"/>
    </row>
    <row r="480" spans="1:32" s="80" customFormat="1" ht="12.75">
      <c r="A480" s="70"/>
      <c r="B480" s="71"/>
      <c r="C480" s="143"/>
      <c r="D480" s="72"/>
      <c r="E480" s="73"/>
      <c r="F480" s="73"/>
      <c r="G480" s="74"/>
      <c r="H480" s="74"/>
      <c r="I480" s="74"/>
      <c r="J480" s="75"/>
      <c r="K480" s="76"/>
      <c r="L480" s="76"/>
      <c r="M480" s="75"/>
      <c r="N480" s="95"/>
      <c r="O480" s="77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9"/>
      <c r="AB480" s="79"/>
      <c r="AC480" s="79"/>
      <c r="AD480" s="79"/>
      <c r="AE480" s="79"/>
      <c r="AF480" s="79"/>
    </row>
    <row r="481" spans="1:32" s="80" customFormat="1" ht="12.75">
      <c r="A481" s="70"/>
      <c r="B481" s="71"/>
      <c r="C481" s="143"/>
      <c r="D481" s="72"/>
      <c r="E481" s="73"/>
      <c r="F481" s="73"/>
      <c r="G481" s="74"/>
      <c r="H481" s="74"/>
      <c r="I481" s="74"/>
      <c r="J481" s="75"/>
      <c r="K481" s="76"/>
      <c r="L481" s="76"/>
      <c r="M481" s="75"/>
      <c r="N481" s="95"/>
      <c r="O481" s="77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9"/>
      <c r="AB481" s="79"/>
      <c r="AC481" s="79"/>
      <c r="AD481" s="79"/>
      <c r="AE481" s="79"/>
      <c r="AF481" s="79"/>
    </row>
    <row r="482" spans="1:32" s="80" customFormat="1" ht="12.75">
      <c r="A482" s="70"/>
      <c r="B482" s="71"/>
      <c r="C482" s="143"/>
      <c r="D482" s="72"/>
      <c r="E482" s="73"/>
      <c r="F482" s="73"/>
      <c r="G482" s="74"/>
      <c r="H482" s="74"/>
      <c r="I482" s="74"/>
      <c r="J482" s="75"/>
      <c r="K482" s="76"/>
      <c r="L482" s="76"/>
      <c r="M482" s="75"/>
      <c r="N482" s="95"/>
      <c r="O482" s="77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9"/>
      <c r="AB482" s="79"/>
      <c r="AC482" s="79"/>
      <c r="AD482" s="79"/>
      <c r="AE482" s="79"/>
      <c r="AF482" s="79"/>
    </row>
    <row r="483" spans="1:32" s="80" customFormat="1" ht="12.75">
      <c r="A483" s="70"/>
      <c r="B483" s="71"/>
      <c r="C483" s="143"/>
      <c r="D483" s="72"/>
      <c r="E483" s="73"/>
      <c r="F483" s="73"/>
      <c r="G483" s="74"/>
      <c r="H483" s="74"/>
      <c r="I483" s="74"/>
      <c r="J483" s="75"/>
      <c r="K483" s="76"/>
      <c r="L483" s="76"/>
      <c r="M483" s="75"/>
      <c r="N483" s="95"/>
      <c r="O483" s="77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9"/>
      <c r="AB483" s="79"/>
      <c r="AC483" s="79"/>
      <c r="AD483" s="79"/>
      <c r="AE483" s="79"/>
      <c r="AF483" s="79"/>
    </row>
    <row r="484" spans="1:32" s="80" customFormat="1" ht="12.75">
      <c r="A484" s="70"/>
      <c r="B484" s="71"/>
      <c r="C484" s="143"/>
      <c r="D484" s="72"/>
      <c r="E484" s="73"/>
      <c r="F484" s="73"/>
      <c r="G484" s="74"/>
      <c r="H484" s="74"/>
      <c r="I484" s="74"/>
      <c r="J484" s="75"/>
      <c r="K484" s="76"/>
      <c r="L484" s="76"/>
      <c r="M484" s="75"/>
      <c r="N484" s="95"/>
      <c r="O484" s="77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9"/>
      <c r="AB484" s="79"/>
      <c r="AC484" s="79"/>
      <c r="AD484" s="79"/>
      <c r="AE484" s="79"/>
      <c r="AF484" s="79"/>
    </row>
    <row r="485" spans="1:32" s="80" customFormat="1" ht="12.75">
      <c r="A485" s="70"/>
      <c r="B485" s="71"/>
      <c r="C485" s="143"/>
      <c r="D485" s="72"/>
      <c r="E485" s="73"/>
      <c r="F485" s="73"/>
      <c r="G485" s="74"/>
      <c r="H485" s="74"/>
      <c r="I485" s="74"/>
      <c r="J485" s="75"/>
      <c r="K485" s="76"/>
      <c r="L485" s="76"/>
      <c r="M485" s="75"/>
      <c r="N485" s="95"/>
      <c r="O485" s="77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9"/>
      <c r="AB485" s="79"/>
      <c r="AC485" s="79"/>
      <c r="AD485" s="79"/>
      <c r="AE485" s="79"/>
      <c r="AF485" s="79"/>
    </row>
    <row r="486" spans="1:32" s="80" customFormat="1" ht="12.75">
      <c r="A486" s="70"/>
      <c r="B486" s="71"/>
      <c r="C486" s="143"/>
      <c r="D486" s="72"/>
      <c r="E486" s="73"/>
      <c r="F486" s="73"/>
      <c r="G486" s="74"/>
      <c r="H486" s="74"/>
      <c r="I486" s="74"/>
      <c r="J486" s="75"/>
      <c r="K486" s="76"/>
      <c r="L486" s="76"/>
      <c r="M486" s="75"/>
      <c r="N486" s="95"/>
      <c r="O486" s="77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9"/>
      <c r="AB486" s="79"/>
      <c r="AC486" s="79"/>
      <c r="AD486" s="79"/>
      <c r="AE486" s="79"/>
      <c r="AF486" s="79"/>
    </row>
    <row r="487" spans="1:32" s="80" customFormat="1" ht="12.75">
      <c r="A487" s="70"/>
      <c r="B487" s="71"/>
      <c r="C487" s="143"/>
      <c r="D487" s="72"/>
      <c r="E487" s="73"/>
      <c r="F487" s="73"/>
      <c r="G487" s="74"/>
      <c r="H487" s="74"/>
      <c r="I487" s="74"/>
      <c r="J487" s="75"/>
      <c r="K487" s="76"/>
      <c r="L487" s="76"/>
      <c r="M487" s="75"/>
      <c r="N487" s="95"/>
      <c r="O487" s="77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9"/>
      <c r="AB487" s="79"/>
      <c r="AC487" s="79"/>
      <c r="AD487" s="79"/>
      <c r="AE487" s="79"/>
      <c r="AF487" s="79"/>
    </row>
    <row r="488" spans="1:32" s="80" customFormat="1" ht="12.75">
      <c r="A488" s="70"/>
      <c r="B488" s="71"/>
      <c r="C488" s="143"/>
      <c r="D488" s="72"/>
      <c r="E488" s="73"/>
      <c r="F488" s="73"/>
      <c r="G488" s="74"/>
      <c r="H488" s="74"/>
      <c r="I488" s="74"/>
      <c r="J488" s="75"/>
      <c r="K488" s="76"/>
      <c r="L488" s="76"/>
      <c r="M488" s="75"/>
      <c r="N488" s="95"/>
      <c r="O488" s="77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9"/>
      <c r="AB488" s="79"/>
      <c r="AC488" s="79"/>
      <c r="AD488" s="79"/>
      <c r="AE488" s="79"/>
      <c r="AF488" s="79"/>
    </row>
    <row r="489" spans="1:32" s="80" customFormat="1" ht="12.75">
      <c r="A489" s="70"/>
      <c r="B489" s="71"/>
      <c r="C489" s="143"/>
      <c r="D489" s="72"/>
      <c r="E489" s="73"/>
      <c r="F489" s="73"/>
      <c r="G489" s="74"/>
      <c r="H489" s="74"/>
      <c r="I489" s="74"/>
      <c r="J489" s="75"/>
      <c r="K489" s="76"/>
      <c r="L489" s="76"/>
      <c r="M489" s="75"/>
      <c r="N489" s="95"/>
      <c r="O489" s="77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9"/>
      <c r="AB489" s="79"/>
      <c r="AC489" s="79"/>
      <c r="AD489" s="79"/>
      <c r="AE489" s="79"/>
      <c r="AF489" s="79"/>
    </row>
    <row r="490" spans="1:32" s="80" customFormat="1" ht="12.75">
      <c r="A490" s="70"/>
      <c r="B490" s="71"/>
      <c r="C490" s="143"/>
      <c r="D490" s="72"/>
      <c r="E490" s="73"/>
      <c r="F490" s="73"/>
      <c r="G490" s="74"/>
      <c r="H490" s="74"/>
      <c r="I490" s="74"/>
      <c r="J490" s="75"/>
      <c r="K490" s="76"/>
      <c r="L490" s="76"/>
      <c r="M490" s="75"/>
      <c r="N490" s="95"/>
      <c r="O490" s="77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9"/>
      <c r="AB490" s="79"/>
      <c r="AC490" s="79"/>
      <c r="AD490" s="79"/>
      <c r="AE490" s="79"/>
      <c r="AF490" s="79"/>
    </row>
    <row r="491" spans="1:32" s="80" customFormat="1" ht="12.75">
      <c r="A491" s="70"/>
      <c r="B491" s="71"/>
      <c r="C491" s="143"/>
      <c r="D491" s="72"/>
      <c r="E491" s="73"/>
      <c r="F491" s="73"/>
      <c r="G491" s="74"/>
      <c r="H491" s="74"/>
      <c r="I491" s="74"/>
      <c r="J491" s="75"/>
      <c r="K491" s="76"/>
      <c r="L491" s="76"/>
      <c r="M491" s="75"/>
      <c r="N491" s="95"/>
      <c r="O491" s="77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9"/>
      <c r="AB491" s="79"/>
      <c r="AC491" s="79"/>
      <c r="AD491" s="79"/>
      <c r="AE491" s="79"/>
      <c r="AF491" s="79"/>
    </row>
    <row r="492" spans="1:32" s="80" customFormat="1" ht="12.75">
      <c r="A492" s="70"/>
      <c r="B492" s="71"/>
      <c r="C492" s="143"/>
      <c r="D492" s="72"/>
      <c r="E492" s="73"/>
      <c r="F492" s="73"/>
      <c r="G492" s="74"/>
      <c r="H492" s="74"/>
      <c r="I492" s="74"/>
      <c r="J492" s="75"/>
      <c r="K492" s="76"/>
      <c r="L492" s="76"/>
      <c r="M492" s="75"/>
      <c r="N492" s="95"/>
      <c r="O492" s="77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9"/>
      <c r="AB492" s="79"/>
      <c r="AC492" s="79"/>
      <c r="AD492" s="79"/>
      <c r="AE492" s="79"/>
      <c r="AF492" s="79"/>
    </row>
    <row r="493" spans="1:32" s="80" customFormat="1" ht="12.75">
      <c r="A493" s="70"/>
      <c r="B493" s="71"/>
      <c r="C493" s="143"/>
      <c r="D493" s="72"/>
      <c r="E493" s="73"/>
      <c r="F493" s="73"/>
      <c r="G493" s="74"/>
      <c r="H493" s="74"/>
      <c r="I493" s="74"/>
      <c r="J493" s="75"/>
      <c r="K493" s="76"/>
      <c r="L493" s="76"/>
      <c r="M493" s="75"/>
      <c r="N493" s="95"/>
      <c r="O493" s="77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9"/>
      <c r="AB493" s="79"/>
      <c r="AC493" s="79"/>
      <c r="AD493" s="79"/>
      <c r="AE493" s="79"/>
      <c r="AF493" s="79"/>
    </row>
    <row r="494" spans="1:32" s="80" customFormat="1" ht="12.75">
      <c r="A494" s="70"/>
      <c r="B494" s="71"/>
      <c r="C494" s="143"/>
      <c r="D494" s="72"/>
      <c r="E494" s="73"/>
      <c r="F494" s="73"/>
      <c r="G494" s="74"/>
      <c r="H494" s="74"/>
      <c r="I494" s="74"/>
      <c r="J494" s="75"/>
      <c r="K494" s="76"/>
      <c r="L494" s="76"/>
      <c r="M494" s="75"/>
      <c r="N494" s="95"/>
      <c r="O494" s="77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9"/>
      <c r="AB494" s="79"/>
      <c r="AC494" s="79"/>
      <c r="AD494" s="79"/>
      <c r="AE494" s="79"/>
      <c r="AF494" s="79"/>
    </row>
    <row r="495" spans="1:32" s="80" customFormat="1" ht="12.75">
      <c r="A495" s="70"/>
      <c r="B495" s="71"/>
      <c r="C495" s="143"/>
      <c r="D495" s="72"/>
      <c r="E495" s="73"/>
      <c r="F495" s="73"/>
      <c r="G495" s="74"/>
      <c r="H495" s="74"/>
      <c r="I495" s="74"/>
      <c r="J495" s="75"/>
      <c r="K495" s="76"/>
      <c r="L495" s="76"/>
      <c r="M495" s="75"/>
      <c r="N495" s="95"/>
      <c r="O495" s="77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9"/>
      <c r="AB495" s="79"/>
      <c r="AC495" s="79"/>
      <c r="AD495" s="79"/>
      <c r="AE495" s="79"/>
      <c r="AF495" s="79"/>
    </row>
    <row r="496" spans="1:32" s="80" customFormat="1" ht="12.75">
      <c r="A496" s="70"/>
      <c r="B496" s="71"/>
      <c r="C496" s="143"/>
      <c r="D496" s="72"/>
      <c r="E496" s="73"/>
      <c r="F496" s="73"/>
      <c r="G496" s="74"/>
      <c r="H496" s="74"/>
      <c r="I496" s="74"/>
      <c r="J496" s="75"/>
      <c r="K496" s="76"/>
      <c r="L496" s="76"/>
      <c r="M496" s="75"/>
      <c r="N496" s="95"/>
      <c r="O496" s="77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9"/>
      <c r="AB496" s="79"/>
      <c r="AC496" s="79"/>
      <c r="AD496" s="79"/>
      <c r="AE496" s="79"/>
      <c r="AF496" s="79"/>
    </row>
    <row r="497" spans="1:32" s="80" customFormat="1" ht="12.75">
      <c r="A497" s="70"/>
      <c r="B497" s="71"/>
      <c r="C497" s="143"/>
      <c r="D497" s="72"/>
      <c r="E497" s="73"/>
      <c r="F497" s="73"/>
      <c r="G497" s="74"/>
      <c r="H497" s="74"/>
      <c r="I497" s="74"/>
      <c r="J497" s="75"/>
      <c r="K497" s="76"/>
      <c r="L497" s="76"/>
      <c r="M497" s="75"/>
      <c r="N497" s="95"/>
      <c r="O497" s="77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9"/>
      <c r="AB497" s="79"/>
      <c r="AC497" s="79"/>
      <c r="AD497" s="79"/>
      <c r="AE497" s="79"/>
      <c r="AF497" s="79"/>
    </row>
    <row r="498" spans="1:32" s="80" customFormat="1" ht="12.75">
      <c r="A498" s="70"/>
      <c r="B498" s="71"/>
      <c r="C498" s="143"/>
      <c r="D498" s="72"/>
      <c r="E498" s="73"/>
      <c r="F498" s="73"/>
      <c r="G498" s="74"/>
      <c r="H498" s="74"/>
      <c r="I498" s="74"/>
      <c r="J498" s="75"/>
      <c r="K498" s="76"/>
      <c r="L498" s="76"/>
      <c r="M498" s="75"/>
      <c r="N498" s="95"/>
      <c r="O498" s="77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9"/>
      <c r="AB498" s="79"/>
      <c r="AC498" s="79"/>
      <c r="AD498" s="79"/>
      <c r="AE498" s="79"/>
      <c r="AF498" s="79"/>
    </row>
    <row r="499" spans="1:32" s="80" customFormat="1" ht="12.75">
      <c r="A499" s="70"/>
      <c r="B499" s="71"/>
      <c r="C499" s="143"/>
      <c r="D499" s="72"/>
      <c r="E499" s="73"/>
      <c r="F499" s="73"/>
      <c r="G499" s="74"/>
      <c r="H499" s="74"/>
      <c r="I499" s="74"/>
      <c r="J499" s="75"/>
      <c r="K499" s="76"/>
      <c r="L499" s="76"/>
      <c r="M499" s="75"/>
      <c r="N499" s="95"/>
      <c r="O499" s="77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9"/>
      <c r="AB499" s="79"/>
      <c r="AC499" s="79"/>
      <c r="AD499" s="79"/>
      <c r="AE499" s="79"/>
      <c r="AF499" s="79"/>
    </row>
    <row r="500" spans="1:32" s="80" customFormat="1" ht="12.75">
      <c r="A500" s="70"/>
      <c r="B500" s="71"/>
      <c r="C500" s="143"/>
      <c r="D500" s="72"/>
      <c r="E500" s="73"/>
      <c r="F500" s="73"/>
      <c r="G500" s="74"/>
      <c r="H500" s="74"/>
      <c r="I500" s="74"/>
      <c r="J500" s="75"/>
      <c r="K500" s="76"/>
      <c r="L500" s="76"/>
      <c r="M500" s="75"/>
      <c r="N500" s="95"/>
      <c r="O500" s="77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9"/>
      <c r="AB500" s="79"/>
      <c r="AC500" s="79"/>
      <c r="AD500" s="79"/>
      <c r="AE500" s="79"/>
      <c r="AF500" s="79"/>
    </row>
    <row r="501" spans="1:32" s="80" customFormat="1" ht="12.75">
      <c r="A501" s="70"/>
      <c r="B501" s="71"/>
      <c r="C501" s="143"/>
      <c r="D501" s="72"/>
      <c r="E501" s="73"/>
      <c r="F501" s="73"/>
      <c r="G501" s="74"/>
      <c r="H501" s="74"/>
      <c r="I501" s="74"/>
      <c r="J501" s="75"/>
      <c r="K501" s="76"/>
      <c r="L501" s="76"/>
      <c r="M501" s="75"/>
      <c r="N501" s="95"/>
      <c r="O501" s="77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9"/>
      <c r="AB501" s="79"/>
      <c r="AC501" s="79"/>
      <c r="AD501" s="79"/>
      <c r="AE501" s="79"/>
      <c r="AF501" s="79"/>
    </row>
    <row r="502" spans="1:32" s="80" customFormat="1" ht="12.75">
      <c r="A502" s="70"/>
      <c r="B502" s="71"/>
      <c r="C502" s="143"/>
      <c r="D502" s="72"/>
      <c r="E502" s="73"/>
      <c r="F502" s="73"/>
      <c r="G502" s="74"/>
      <c r="H502" s="74"/>
      <c r="I502" s="74"/>
      <c r="J502" s="75"/>
      <c r="K502" s="76"/>
      <c r="L502" s="76"/>
      <c r="M502" s="75"/>
      <c r="N502" s="95"/>
      <c r="O502" s="77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9"/>
      <c r="AB502" s="79"/>
      <c r="AC502" s="79"/>
      <c r="AD502" s="79"/>
      <c r="AE502" s="79"/>
      <c r="AF502" s="79"/>
    </row>
    <row r="503" spans="1:32" s="80" customFormat="1" ht="12.75">
      <c r="A503" s="70"/>
      <c r="B503" s="71"/>
      <c r="C503" s="143"/>
      <c r="D503" s="72"/>
      <c r="E503" s="73"/>
      <c r="F503" s="73"/>
      <c r="G503" s="74"/>
      <c r="H503" s="74"/>
      <c r="I503" s="74"/>
      <c r="J503" s="75"/>
      <c r="K503" s="76"/>
      <c r="L503" s="76"/>
      <c r="M503" s="75"/>
      <c r="N503" s="95"/>
      <c r="O503" s="77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9"/>
      <c r="AB503" s="79"/>
      <c r="AC503" s="79"/>
      <c r="AD503" s="79"/>
      <c r="AE503" s="79"/>
      <c r="AF503" s="79"/>
    </row>
    <row r="504" spans="1:32" s="80" customFormat="1" ht="12.75">
      <c r="A504" s="70"/>
      <c r="B504" s="71"/>
      <c r="C504" s="143"/>
      <c r="D504" s="72"/>
      <c r="E504" s="73"/>
      <c r="F504" s="73"/>
      <c r="G504" s="74"/>
      <c r="H504" s="74"/>
      <c r="I504" s="74"/>
      <c r="J504" s="75"/>
      <c r="K504" s="76"/>
      <c r="L504" s="76"/>
      <c r="M504" s="75"/>
      <c r="N504" s="95"/>
      <c r="O504" s="77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9"/>
      <c r="AB504" s="79"/>
      <c r="AC504" s="79"/>
      <c r="AD504" s="79"/>
      <c r="AE504" s="79"/>
      <c r="AF504" s="79"/>
    </row>
    <row r="505" spans="1:32" s="80" customFormat="1" ht="12.75">
      <c r="A505" s="70"/>
      <c r="B505" s="71"/>
      <c r="C505" s="143"/>
      <c r="D505" s="72"/>
      <c r="E505" s="73"/>
      <c r="F505" s="73"/>
      <c r="G505" s="74"/>
      <c r="H505" s="74"/>
      <c r="I505" s="74"/>
      <c r="J505" s="75"/>
      <c r="K505" s="76"/>
      <c r="L505" s="76"/>
      <c r="M505" s="75"/>
      <c r="N505" s="95"/>
      <c r="O505" s="77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9"/>
      <c r="AB505" s="79"/>
      <c r="AC505" s="79"/>
      <c r="AD505" s="79"/>
      <c r="AE505" s="79"/>
      <c r="AF505" s="79"/>
    </row>
    <row r="506" spans="1:32" s="80" customFormat="1" ht="12.75">
      <c r="A506" s="70"/>
      <c r="B506" s="71"/>
      <c r="C506" s="143"/>
      <c r="D506" s="72"/>
      <c r="E506" s="73"/>
      <c r="F506" s="73"/>
      <c r="G506" s="74"/>
      <c r="H506" s="74"/>
      <c r="I506" s="74"/>
      <c r="J506" s="75"/>
      <c r="K506" s="76"/>
      <c r="L506" s="76"/>
      <c r="M506" s="75"/>
      <c r="N506" s="95"/>
      <c r="O506" s="77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9"/>
      <c r="AB506" s="79"/>
      <c r="AC506" s="79"/>
      <c r="AD506" s="79"/>
      <c r="AE506" s="79"/>
      <c r="AF506" s="79"/>
    </row>
    <row r="507" spans="1:32" s="80" customFormat="1" ht="12.75">
      <c r="A507" s="70"/>
      <c r="B507" s="71"/>
      <c r="C507" s="143"/>
      <c r="D507" s="72"/>
      <c r="E507" s="73"/>
      <c r="F507" s="73"/>
      <c r="G507" s="74"/>
      <c r="H507" s="74"/>
      <c r="I507" s="74"/>
      <c r="J507" s="75"/>
      <c r="K507" s="76"/>
      <c r="L507" s="76"/>
      <c r="M507" s="75"/>
      <c r="N507" s="95"/>
      <c r="O507" s="77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9"/>
      <c r="AB507" s="79"/>
      <c r="AC507" s="79"/>
      <c r="AD507" s="79"/>
      <c r="AE507" s="79"/>
      <c r="AF507" s="79"/>
    </row>
    <row r="508" spans="1:32" s="80" customFormat="1" ht="12.75">
      <c r="A508" s="70"/>
      <c r="B508" s="71"/>
      <c r="C508" s="143"/>
      <c r="D508" s="72"/>
      <c r="E508" s="73"/>
      <c r="F508" s="73"/>
      <c r="G508" s="74"/>
      <c r="H508" s="74"/>
      <c r="I508" s="74"/>
      <c r="J508" s="75"/>
      <c r="K508" s="76"/>
      <c r="L508" s="76"/>
      <c r="M508" s="75"/>
      <c r="N508" s="95"/>
      <c r="O508" s="77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9"/>
      <c r="AB508" s="79"/>
      <c r="AC508" s="79"/>
      <c r="AD508" s="79"/>
      <c r="AE508" s="79"/>
      <c r="AF508" s="79"/>
    </row>
    <row r="509" spans="1:32" s="80" customFormat="1" ht="12.75">
      <c r="A509" s="70"/>
      <c r="B509" s="71"/>
      <c r="C509" s="143"/>
      <c r="D509" s="72"/>
      <c r="E509" s="73"/>
      <c r="F509" s="73"/>
      <c r="G509" s="74"/>
      <c r="H509" s="74"/>
      <c r="I509" s="74"/>
      <c r="J509" s="75"/>
      <c r="K509" s="76"/>
      <c r="L509" s="76"/>
      <c r="M509" s="75"/>
      <c r="N509" s="95"/>
      <c r="O509" s="77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9"/>
      <c r="AB509" s="79"/>
      <c r="AC509" s="79"/>
      <c r="AD509" s="79"/>
      <c r="AE509" s="79"/>
      <c r="AF509" s="79"/>
    </row>
    <row r="510" spans="1:32" s="80" customFormat="1" ht="12.75">
      <c r="A510" s="70"/>
      <c r="B510" s="71"/>
      <c r="C510" s="143"/>
      <c r="D510" s="72"/>
      <c r="E510" s="73"/>
      <c r="F510" s="73"/>
      <c r="G510" s="74"/>
      <c r="H510" s="74"/>
      <c r="I510" s="74"/>
      <c r="J510" s="75"/>
      <c r="K510" s="76"/>
      <c r="L510" s="76"/>
      <c r="M510" s="75"/>
      <c r="N510" s="95"/>
      <c r="O510" s="77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9"/>
      <c r="AB510" s="79"/>
      <c r="AC510" s="79"/>
      <c r="AD510" s="79"/>
      <c r="AE510" s="79"/>
      <c r="AF510" s="79"/>
    </row>
    <row r="511" spans="1:32" s="80" customFormat="1" ht="12.75">
      <c r="A511" s="70"/>
      <c r="B511" s="71"/>
      <c r="C511" s="143"/>
      <c r="D511" s="72"/>
      <c r="E511" s="73"/>
      <c r="F511" s="73"/>
      <c r="G511" s="74"/>
      <c r="H511" s="74"/>
      <c r="I511" s="74"/>
      <c r="J511" s="75"/>
      <c r="K511" s="76"/>
      <c r="L511" s="76"/>
      <c r="M511" s="75"/>
      <c r="N511" s="95"/>
      <c r="O511" s="77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9"/>
      <c r="AB511" s="79"/>
      <c r="AC511" s="79"/>
      <c r="AD511" s="79"/>
      <c r="AE511" s="79"/>
      <c r="AF511" s="79"/>
    </row>
    <row r="512" spans="1:32" s="80" customFormat="1" ht="12.75">
      <c r="A512" s="70"/>
      <c r="B512" s="71"/>
      <c r="C512" s="143"/>
      <c r="D512" s="72"/>
      <c r="E512" s="73"/>
      <c r="F512" s="73"/>
      <c r="G512" s="74"/>
      <c r="H512" s="74"/>
      <c r="I512" s="74"/>
      <c r="J512" s="75"/>
      <c r="K512" s="76"/>
      <c r="L512" s="76"/>
      <c r="M512" s="75"/>
      <c r="N512" s="95"/>
      <c r="O512" s="77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9"/>
      <c r="AB512" s="79"/>
      <c r="AC512" s="79"/>
      <c r="AD512" s="79"/>
      <c r="AE512" s="79"/>
      <c r="AF512" s="79"/>
    </row>
    <row r="513" spans="1:32" s="80" customFormat="1" ht="12.75">
      <c r="A513" s="70"/>
      <c r="B513" s="71"/>
      <c r="C513" s="143"/>
      <c r="D513" s="72"/>
      <c r="E513" s="73"/>
      <c r="F513" s="73"/>
      <c r="G513" s="74"/>
      <c r="H513" s="74"/>
      <c r="I513" s="74"/>
      <c r="J513" s="75"/>
      <c r="K513" s="76"/>
      <c r="L513" s="76"/>
      <c r="M513" s="75"/>
      <c r="N513" s="95"/>
      <c r="O513" s="77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9"/>
      <c r="AB513" s="79"/>
      <c r="AC513" s="79"/>
      <c r="AD513" s="79"/>
      <c r="AE513" s="79"/>
      <c r="AF513" s="79"/>
    </row>
    <row r="514" spans="1:32" s="80" customFormat="1" ht="12.75">
      <c r="A514" s="70"/>
      <c r="B514" s="71"/>
      <c r="C514" s="143"/>
      <c r="D514" s="72"/>
      <c r="E514" s="73"/>
      <c r="F514" s="73"/>
      <c r="G514" s="74"/>
      <c r="H514" s="74"/>
      <c r="I514" s="74"/>
      <c r="J514" s="75"/>
      <c r="K514" s="76"/>
      <c r="L514" s="76"/>
      <c r="M514" s="75"/>
      <c r="N514" s="95"/>
      <c r="O514" s="77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9"/>
      <c r="AB514" s="79"/>
      <c r="AC514" s="79"/>
      <c r="AD514" s="79"/>
      <c r="AE514" s="79"/>
      <c r="AF514" s="79"/>
    </row>
    <row r="515" spans="1:32" s="80" customFormat="1" ht="12.75">
      <c r="A515" s="70"/>
      <c r="B515" s="71"/>
      <c r="C515" s="143"/>
      <c r="D515" s="72"/>
      <c r="E515" s="73"/>
      <c r="F515" s="73"/>
      <c r="G515" s="74"/>
      <c r="H515" s="74"/>
      <c r="I515" s="74"/>
      <c r="J515" s="75"/>
      <c r="K515" s="76"/>
      <c r="L515" s="76"/>
      <c r="M515" s="75"/>
      <c r="N515" s="95"/>
      <c r="O515" s="77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9"/>
      <c r="AB515" s="79"/>
      <c r="AC515" s="79"/>
      <c r="AD515" s="79"/>
      <c r="AE515" s="79"/>
      <c r="AF515" s="79"/>
    </row>
    <row r="516" spans="1:32" s="80" customFormat="1" ht="12.75">
      <c r="A516" s="70"/>
      <c r="B516" s="71"/>
      <c r="C516" s="143"/>
      <c r="D516" s="72"/>
      <c r="E516" s="73"/>
      <c r="F516" s="73"/>
      <c r="G516" s="74"/>
      <c r="H516" s="74"/>
      <c r="I516" s="74"/>
      <c r="J516" s="75"/>
      <c r="K516" s="76"/>
      <c r="L516" s="76"/>
      <c r="M516" s="75"/>
      <c r="N516" s="95"/>
      <c r="O516" s="77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9"/>
      <c r="AB516" s="79"/>
      <c r="AC516" s="79"/>
      <c r="AD516" s="79"/>
      <c r="AE516" s="79"/>
      <c r="AF516" s="79"/>
    </row>
    <row r="517" spans="1:32" s="80" customFormat="1" ht="12.75">
      <c r="A517" s="70"/>
      <c r="B517" s="71"/>
      <c r="C517" s="143"/>
      <c r="D517" s="72"/>
      <c r="E517" s="73"/>
      <c r="F517" s="73"/>
      <c r="G517" s="74"/>
      <c r="H517" s="74"/>
      <c r="I517" s="74"/>
      <c r="J517" s="75"/>
      <c r="K517" s="76"/>
      <c r="L517" s="76"/>
      <c r="M517" s="75"/>
      <c r="N517" s="95"/>
      <c r="O517" s="77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9"/>
      <c r="AB517" s="79"/>
      <c r="AC517" s="79"/>
      <c r="AD517" s="79"/>
      <c r="AE517" s="79"/>
      <c r="AF517" s="79"/>
    </row>
    <row r="518" spans="1:32" s="80" customFormat="1" ht="12.75">
      <c r="A518" s="70"/>
      <c r="B518" s="71"/>
      <c r="C518" s="143"/>
      <c r="D518" s="72"/>
      <c r="E518" s="73"/>
      <c r="F518" s="73"/>
      <c r="G518" s="74"/>
      <c r="H518" s="74"/>
      <c r="I518" s="74"/>
      <c r="J518" s="75"/>
      <c r="K518" s="76"/>
      <c r="L518" s="76"/>
      <c r="M518" s="75"/>
      <c r="N518" s="95"/>
      <c r="O518" s="77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9"/>
      <c r="AB518" s="79"/>
      <c r="AC518" s="79"/>
      <c r="AD518" s="79"/>
      <c r="AE518" s="79"/>
      <c r="AF518" s="79"/>
    </row>
    <row r="519" spans="1:32" s="80" customFormat="1" ht="12.75">
      <c r="A519" s="70"/>
      <c r="B519" s="71"/>
      <c r="C519" s="143"/>
      <c r="D519" s="72"/>
      <c r="E519" s="73"/>
      <c r="F519" s="73"/>
      <c r="G519" s="74"/>
      <c r="H519" s="74"/>
      <c r="I519" s="74"/>
      <c r="J519" s="75"/>
      <c r="K519" s="76"/>
      <c r="L519" s="76"/>
      <c r="M519" s="75"/>
      <c r="N519" s="95"/>
      <c r="O519" s="77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9"/>
      <c r="AB519" s="79"/>
      <c r="AC519" s="79"/>
      <c r="AD519" s="79"/>
      <c r="AE519" s="79"/>
      <c r="AF519" s="79"/>
    </row>
    <row r="520" spans="1:32" s="80" customFormat="1" ht="12.75">
      <c r="A520" s="70"/>
      <c r="B520" s="71"/>
      <c r="C520" s="143"/>
      <c r="D520" s="72"/>
      <c r="E520" s="73"/>
      <c r="F520" s="73"/>
      <c r="G520" s="74"/>
      <c r="H520" s="74"/>
      <c r="I520" s="74"/>
      <c r="J520" s="75"/>
      <c r="K520" s="76"/>
      <c r="L520" s="76"/>
      <c r="M520" s="75"/>
      <c r="N520" s="95"/>
      <c r="O520" s="77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9"/>
      <c r="AB520" s="79"/>
      <c r="AC520" s="79"/>
      <c r="AD520" s="79"/>
      <c r="AE520" s="79"/>
      <c r="AF520" s="79"/>
    </row>
    <row r="521" spans="1:32" s="80" customFormat="1" ht="12.75">
      <c r="A521" s="70"/>
      <c r="B521" s="71"/>
      <c r="C521" s="143"/>
      <c r="D521" s="72"/>
      <c r="E521" s="73"/>
      <c r="F521" s="73"/>
      <c r="G521" s="74"/>
      <c r="H521" s="74"/>
      <c r="I521" s="74"/>
      <c r="J521" s="75"/>
      <c r="K521" s="76"/>
      <c r="L521" s="76"/>
      <c r="M521" s="75"/>
      <c r="N521" s="95"/>
      <c r="O521" s="77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9"/>
      <c r="AB521" s="79"/>
      <c r="AC521" s="79"/>
      <c r="AD521" s="79"/>
      <c r="AE521" s="79"/>
      <c r="AF521" s="79"/>
    </row>
    <row r="522" spans="1:32" s="80" customFormat="1" ht="12.75">
      <c r="A522" s="70"/>
      <c r="B522" s="71"/>
      <c r="C522" s="143"/>
      <c r="D522" s="72"/>
      <c r="E522" s="73"/>
      <c r="F522" s="73"/>
      <c r="G522" s="74"/>
      <c r="H522" s="74"/>
      <c r="I522" s="74"/>
      <c r="J522" s="75"/>
      <c r="K522" s="76"/>
      <c r="L522" s="76"/>
      <c r="M522" s="75"/>
      <c r="N522" s="95"/>
      <c r="O522" s="77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9"/>
      <c r="AB522" s="79"/>
      <c r="AC522" s="79"/>
      <c r="AD522" s="79"/>
      <c r="AE522" s="79"/>
      <c r="AF522" s="79"/>
    </row>
    <row r="523" spans="1:32" s="80" customFormat="1" ht="12.75">
      <c r="A523" s="70"/>
      <c r="B523" s="71"/>
      <c r="C523" s="143"/>
      <c r="D523" s="72"/>
      <c r="E523" s="73"/>
      <c r="F523" s="73"/>
      <c r="G523" s="74"/>
      <c r="H523" s="74"/>
      <c r="I523" s="74"/>
      <c r="J523" s="75"/>
      <c r="K523" s="76"/>
      <c r="L523" s="76"/>
      <c r="M523" s="75"/>
      <c r="N523" s="95"/>
      <c r="O523" s="77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9"/>
      <c r="AB523" s="79"/>
      <c r="AC523" s="79"/>
      <c r="AD523" s="79"/>
      <c r="AE523" s="79"/>
      <c r="AF523" s="79"/>
    </row>
    <row r="524" spans="1:32" s="80" customFormat="1" ht="12.75">
      <c r="A524" s="70"/>
      <c r="B524" s="71"/>
      <c r="C524" s="143"/>
      <c r="D524" s="72"/>
      <c r="E524" s="73"/>
      <c r="F524" s="73"/>
      <c r="G524" s="74"/>
      <c r="H524" s="74"/>
      <c r="I524" s="74"/>
      <c r="J524" s="75"/>
      <c r="K524" s="76"/>
      <c r="L524" s="76"/>
      <c r="M524" s="75"/>
      <c r="N524" s="95"/>
      <c r="O524" s="77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9"/>
      <c r="AB524" s="79"/>
      <c r="AC524" s="79"/>
      <c r="AD524" s="79"/>
      <c r="AE524" s="79"/>
      <c r="AF524" s="79"/>
    </row>
    <row r="525" spans="1:32" s="80" customFormat="1" ht="12.75">
      <c r="A525" s="70"/>
      <c r="B525" s="71"/>
      <c r="C525" s="143"/>
      <c r="D525" s="72"/>
      <c r="E525" s="73"/>
      <c r="F525" s="73"/>
      <c r="G525" s="74"/>
      <c r="H525" s="74"/>
      <c r="I525" s="74"/>
      <c r="J525" s="75"/>
      <c r="K525" s="76"/>
      <c r="L525" s="76"/>
      <c r="M525" s="75"/>
      <c r="N525" s="95"/>
      <c r="O525" s="77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9"/>
      <c r="AB525" s="79"/>
      <c r="AC525" s="79"/>
      <c r="AD525" s="79"/>
      <c r="AE525" s="79"/>
      <c r="AF525" s="79"/>
    </row>
    <row r="526" spans="1:32" s="80" customFormat="1" ht="12.75">
      <c r="A526" s="70"/>
      <c r="B526" s="71"/>
      <c r="C526" s="143"/>
      <c r="D526" s="72"/>
      <c r="E526" s="73"/>
      <c r="F526" s="73"/>
      <c r="G526" s="74"/>
      <c r="H526" s="74"/>
      <c r="I526" s="74"/>
      <c r="J526" s="75"/>
      <c r="K526" s="76"/>
      <c r="L526" s="76"/>
      <c r="M526" s="75"/>
      <c r="N526" s="95"/>
      <c r="O526" s="77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9"/>
      <c r="AB526" s="79"/>
      <c r="AC526" s="79"/>
      <c r="AD526" s="79"/>
      <c r="AE526" s="79"/>
      <c r="AF526" s="79"/>
    </row>
    <row r="527" spans="1:32" s="80" customFormat="1" ht="12.75">
      <c r="A527" s="70"/>
      <c r="B527" s="71"/>
      <c r="C527" s="143"/>
      <c r="D527" s="72"/>
      <c r="E527" s="73"/>
      <c r="F527" s="73"/>
      <c r="G527" s="74"/>
      <c r="H527" s="74"/>
      <c r="I527" s="74"/>
      <c r="J527" s="75"/>
      <c r="K527" s="76"/>
      <c r="L527" s="76"/>
      <c r="M527" s="75"/>
      <c r="N527" s="95"/>
      <c r="O527" s="77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9"/>
      <c r="AB527" s="79"/>
      <c r="AC527" s="79"/>
      <c r="AD527" s="79"/>
      <c r="AE527" s="79"/>
      <c r="AF527" s="79"/>
    </row>
    <row r="528" spans="1:32" s="80" customFormat="1" ht="12.75">
      <c r="A528" s="70"/>
      <c r="B528" s="71"/>
      <c r="C528" s="143"/>
      <c r="D528" s="72"/>
      <c r="E528" s="73"/>
      <c r="F528" s="73"/>
      <c r="G528" s="74"/>
      <c r="H528" s="74"/>
      <c r="I528" s="74"/>
      <c r="J528" s="75"/>
      <c r="K528" s="76"/>
      <c r="L528" s="76"/>
      <c r="M528" s="75"/>
      <c r="N528" s="95"/>
      <c r="O528" s="77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9"/>
      <c r="AB528" s="79"/>
      <c r="AC528" s="79"/>
      <c r="AD528" s="79"/>
      <c r="AE528" s="79"/>
      <c r="AF528" s="79"/>
    </row>
    <row r="529" spans="1:32" s="80" customFormat="1" ht="12.75">
      <c r="A529" s="70"/>
      <c r="B529" s="71"/>
      <c r="C529" s="143"/>
      <c r="D529" s="72"/>
      <c r="E529" s="73"/>
      <c r="F529" s="73"/>
      <c r="G529" s="74"/>
      <c r="H529" s="74"/>
      <c r="I529" s="74"/>
      <c r="J529" s="75"/>
      <c r="K529" s="76"/>
      <c r="L529" s="76"/>
      <c r="M529" s="75"/>
      <c r="N529" s="95"/>
      <c r="O529" s="77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9"/>
      <c r="AB529" s="79"/>
      <c r="AC529" s="79"/>
      <c r="AD529" s="79"/>
      <c r="AE529" s="79"/>
      <c r="AF529" s="79"/>
    </row>
    <row r="530" spans="1:32" s="80" customFormat="1" ht="12.75">
      <c r="A530" s="70"/>
      <c r="B530" s="71"/>
      <c r="C530" s="143"/>
      <c r="D530" s="72"/>
      <c r="E530" s="73"/>
      <c r="F530" s="73"/>
      <c r="G530" s="74"/>
      <c r="H530" s="74"/>
      <c r="I530" s="74"/>
      <c r="J530" s="75"/>
      <c r="K530" s="76"/>
      <c r="L530" s="76"/>
      <c r="M530" s="75"/>
      <c r="N530" s="95"/>
      <c r="O530" s="77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9"/>
      <c r="AB530" s="79"/>
      <c r="AC530" s="79"/>
      <c r="AD530" s="79"/>
      <c r="AE530" s="79"/>
      <c r="AF530" s="79"/>
    </row>
    <row r="531" spans="1:32" s="80" customFormat="1" ht="12.75">
      <c r="A531" s="70"/>
      <c r="B531" s="71"/>
      <c r="C531" s="143"/>
      <c r="D531" s="72"/>
      <c r="E531" s="73"/>
      <c r="F531" s="73"/>
      <c r="G531" s="74"/>
      <c r="H531" s="74"/>
      <c r="I531" s="74"/>
      <c r="J531" s="75"/>
      <c r="K531" s="76"/>
      <c r="L531" s="76"/>
      <c r="M531" s="75"/>
      <c r="N531" s="95"/>
      <c r="O531" s="77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9"/>
      <c r="AB531" s="79"/>
      <c r="AC531" s="79"/>
      <c r="AD531" s="79"/>
      <c r="AE531" s="79"/>
      <c r="AF531" s="79"/>
    </row>
    <row r="532" spans="1:32" s="80" customFormat="1" ht="12.75">
      <c r="A532" s="70"/>
      <c r="B532" s="71"/>
      <c r="C532" s="143"/>
      <c r="D532" s="72"/>
      <c r="E532" s="73"/>
      <c r="F532" s="73"/>
      <c r="G532" s="74"/>
      <c r="H532" s="74"/>
      <c r="I532" s="74"/>
      <c r="J532" s="75"/>
      <c r="K532" s="76"/>
      <c r="L532" s="76"/>
      <c r="M532" s="75"/>
      <c r="N532" s="95"/>
      <c r="O532" s="77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9"/>
      <c r="AB532" s="79"/>
      <c r="AC532" s="79"/>
      <c r="AD532" s="79"/>
      <c r="AE532" s="79"/>
      <c r="AF532" s="79"/>
    </row>
    <row r="533" spans="1:32" s="80" customFormat="1" ht="12.75">
      <c r="A533" s="70"/>
      <c r="B533" s="71"/>
      <c r="C533" s="143"/>
      <c r="D533" s="72"/>
      <c r="E533" s="73"/>
      <c r="F533" s="73"/>
      <c r="G533" s="74"/>
      <c r="H533" s="74"/>
      <c r="I533" s="74"/>
      <c r="J533" s="75"/>
      <c r="K533" s="76"/>
      <c r="L533" s="76"/>
      <c r="M533" s="75"/>
      <c r="N533" s="95"/>
      <c r="O533" s="77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9"/>
      <c r="AB533" s="79"/>
      <c r="AC533" s="79"/>
      <c r="AD533" s="79"/>
      <c r="AE533" s="79"/>
      <c r="AF533" s="79"/>
    </row>
    <row r="534" spans="1:32" s="80" customFormat="1" ht="12.75">
      <c r="A534" s="70"/>
      <c r="B534" s="71"/>
      <c r="C534" s="143"/>
      <c r="D534" s="72"/>
      <c r="E534" s="73"/>
      <c r="F534" s="73"/>
      <c r="G534" s="74"/>
      <c r="H534" s="74"/>
      <c r="I534" s="74"/>
      <c r="J534" s="75"/>
      <c r="K534" s="76"/>
      <c r="L534" s="76"/>
      <c r="M534" s="75"/>
      <c r="N534" s="95"/>
      <c r="O534" s="77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9"/>
      <c r="AB534" s="79"/>
      <c r="AC534" s="79"/>
      <c r="AD534" s="79"/>
      <c r="AE534" s="79"/>
      <c r="AF534" s="79"/>
    </row>
    <row r="535" spans="1:32" s="80" customFormat="1" ht="12.75">
      <c r="A535" s="70"/>
      <c r="B535" s="71"/>
      <c r="C535" s="143"/>
      <c r="D535" s="72"/>
      <c r="E535" s="73"/>
      <c r="F535" s="73"/>
      <c r="G535" s="74"/>
      <c r="H535" s="74"/>
      <c r="I535" s="74"/>
      <c r="J535" s="75"/>
      <c r="K535" s="76"/>
      <c r="L535" s="76"/>
      <c r="M535" s="75"/>
      <c r="N535" s="95"/>
      <c r="O535" s="77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9"/>
      <c r="AB535" s="79"/>
      <c r="AC535" s="79"/>
      <c r="AD535" s="79"/>
      <c r="AE535" s="79"/>
      <c r="AF535" s="79"/>
    </row>
    <row r="536" spans="1:32" s="80" customFormat="1" ht="12.75">
      <c r="A536" s="70"/>
      <c r="B536" s="71"/>
      <c r="C536" s="143"/>
      <c r="D536" s="72"/>
      <c r="E536" s="73"/>
      <c r="F536" s="73"/>
      <c r="G536" s="74"/>
      <c r="H536" s="74"/>
      <c r="I536" s="74"/>
      <c r="J536" s="75"/>
      <c r="K536" s="76"/>
      <c r="L536" s="76"/>
      <c r="M536" s="75"/>
      <c r="N536" s="95"/>
      <c r="O536" s="77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9"/>
      <c r="AB536" s="79"/>
      <c r="AC536" s="79"/>
      <c r="AD536" s="79"/>
      <c r="AE536" s="79"/>
      <c r="AF536" s="79"/>
    </row>
    <row r="537" spans="1:32" s="80" customFormat="1" ht="12.75">
      <c r="A537" s="70"/>
      <c r="B537" s="71"/>
      <c r="C537" s="143"/>
      <c r="D537" s="72"/>
      <c r="E537" s="73"/>
      <c r="F537" s="73"/>
      <c r="G537" s="74"/>
      <c r="H537" s="74"/>
      <c r="I537" s="74"/>
      <c r="J537" s="75"/>
      <c r="K537" s="76"/>
      <c r="L537" s="76"/>
      <c r="M537" s="75"/>
      <c r="N537" s="95"/>
      <c r="O537" s="77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9"/>
      <c r="AB537" s="79"/>
      <c r="AC537" s="79"/>
      <c r="AD537" s="79"/>
      <c r="AE537" s="79"/>
      <c r="AF537" s="79"/>
    </row>
    <row r="538" spans="1:32" s="80" customFormat="1" ht="12.75">
      <c r="A538" s="70"/>
      <c r="B538" s="71"/>
      <c r="C538" s="143"/>
      <c r="D538" s="72"/>
      <c r="E538" s="73"/>
      <c r="F538" s="73"/>
      <c r="G538" s="74"/>
      <c r="H538" s="74"/>
      <c r="I538" s="74"/>
      <c r="J538" s="75"/>
      <c r="K538" s="76"/>
      <c r="L538" s="76"/>
      <c r="M538" s="75"/>
      <c r="N538" s="95"/>
      <c r="O538" s="77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9"/>
      <c r="AB538" s="79"/>
      <c r="AC538" s="79"/>
      <c r="AD538" s="79"/>
      <c r="AE538" s="79"/>
      <c r="AF538" s="79"/>
    </row>
    <row r="539" spans="1:32" s="80" customFormat="1" ht="12.75">
      <c r="A539" s="70"/>
      <c r="B539" s="71"/>
      <c r="C539" s="143"/>
      <c r="D539" s="72"/>
      <c r="E539" s="73"/>
      <c r="F539" s="73"/>
      <c r="G539" s="74"/>
      <c r="H539" s="74"/>
      <c r="I539" s="74"/>
      <c r="J539" s="75"/>
      <c r="K539" s="76"/>
      <c r="L539" s="76"/>
      <c r="M539" s="75"/>
      <c r="N539" s="95"/>
      <c r="O539" s="77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9"/>
      <c r="AB539" s="79"/>
      <c r="AC539" s="79"/>
      <c r="AD539" s="79"/>
      <c r="AE539" s="79"/>
      <c r="AF539" s="79"/>
    </row>
    <row r="540" spans="1:32" s="80" customFormat="1" ht="12.75">
      <c r="A540" s="70"/>
      <c r="B540" s="71"/>
      <c r="C540" s="143"/>
      <c r="D540" s="72"/>
      <c r="E540" s="73"/>
      <c r="F540" s="73"/>
      <c r="G540" s="74"/>
      <c r="H540" s="74"/>
      <c r="I540" s="74"/>
      <c r="J540" s="75"/>
      <c r="K540" s="76"/>
      <c r="L540" s="76"/>
      <c r="M540" s="75"/>
      <c r="N540" s="95"/>
      <c r="O540" s="77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9"/>
      <c r="AB540" s="79"/>
      <c r="AC540" s="79"/>
      <c r="AD540" s="79"/>
      <c r="AE540" s="79"/>
      <c r="AF540" s="79"/>
    </row>
    <row r="541" spans="1:32" s="80" customFormat="1" ht="12.75">
      <c r="A541" s="70"/>
      <c r="B541" s="71"/>
      <c r="C541" s="143"/>
      <c r="D541" s="72"/>
      <c r="E541" s="73"/>
      <c r="F541" s="73"/>
      <c r="G541" s="74"/>
      <c r="H541" s="74"/>
      <c r="I541" s="74"/>
      <c r="J541" s="75"/>
      <c r="K541" s="76"/>
      <c r="L541" s="76"/>
      <c r="M541" s="75"/>
      <c r="N541" s="95"/>
      <c r="O541" s="77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9"/>
      <c r="AB541" s="79"/>
      <c r="AC541" s="79"/>
      <c r="AD541" s="79"/>
      <c r="AE541" s="79"/>
      <c r="AF541" s="79"/>
    </row>
    <row r="542" spans="1:32" s="80" customFormat="1" ht="12.75">
      <c r="A542" s="70"/>
      <c r="B542" s="71"/>
      <c r="C542" s="143"/>
      <c r="D542" s="72"/>
      <c r="E542" s="73"/>
      <c r="F542" s="73"/>
      <c r="G542" s="74"/>
      <c r="H542" s="74"/>
      <c r="I542" s="74"/>
      <c r="J542" s="75"/>
      <c r="K542" s="76"/>
      <c r="L542" s="76"/>
      <c r="M542" s="75"/>
      <c r="N542" s="95"/>
      <c r="O542" s="77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9"/>
      <c r="AB542" s="79"/>
      <c r="AC542" s="79"/>
      <c r="AD542" s="79"/>
      <c r="AE542" s="79"/>
      <c r="AF542" s="79"/>
    </row>
    <row r="543" spans="1:32" s="80" customFormat="1" ht="12.75">
      <c r="A543" s="70"/>
      <c r="B543" s="71"/>
      <c r="C543" s="143"/>
      <c r="D543" s="72"/>
      <c r="E543" s="73"/>
      <c r="F543" s="73"/>
      <c r="G543" s="74"/>
      <c r="H543" s="74"/>
      <c r="I543" s="74"/>
      <c r="J543" s="75"/>
      <c r="K543" s="76"/>
      <c r="L543" s="76"/>
      <c r="M543" s="75"/>
      <c r="N543" s="95"/>
      <c r="O543" s="77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9"/>
      <c r="AB543" s="79"/>
      <c r="AC543" s="79"/>
      <c r="AD543" s="79"/>
      <c r="AE543" s="79"/>
      <c r="AF543" s="79"/>
    </row>
    <row r="544" spans="1:32" s="80" customFormat="1" ht="12.75">
      <c r="A544" s="70"/>
      <c r="B544" s="71"/>
      <c r="C544" s="143"/>
      <c r="D544" s="72"/>
      <c r="E544" s="73"/>
      <c r="F544" s="73"/>
      <c r="G544" s="74"/>
      <c r="H544" s="74"/>
      <c r="I544" s="74"/>
      <c r="J544" s="75"/>
      <c r="K544" s="76"/>
      <c r="L544" s="76"/>
      <c r="M544" s="75"/>
      <c r="N544" s="95"/>
      <c r="O544" s="77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9"/>
      <c r="AB544" s="79"/>
      <c r="AC544" s="79"/>
      <c r="AD544" s="79"/>
      <c r="AE544" s="79"/>
      <c r="AF544" s="79"/>
    </row>
    <row r="545" spans="1:32" s="80" customFormat="1" ht="12.75">
      <c r="A545" s="70"/>
      <c r="B545" s="71"/>
      <c r="C545" s="143"/>
      <c r="D545" s="72"/>
      <c r="E545" s="73"/>
      <c r="F545" s="73"/>
      <c r="G545" s="74"/>
      <c r="H545" s="74"/>
      <c r="I545" s="74"/>
      <c r="J545" s="75"/>
      <c r="K545" s="76"/>
      <c r="L545" s="76"/>
      <c r="M545" s="75"/>
      <c r="N545" s="95"/>
      <c r="O545" s="77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9"/>
      <c r="AB545" s="79"/>
      <c r="AC545" s="79"/>
      <c r="AD545" s="79"/>
      <c r="AE545" s="79"/>
      <c r="AF545" s="79"/>
    </row>
    <row r="546" spans="1:32" s="80" customFormat="1" ht="12.75">
      <c r="A546" s="70"/>
      <c r="B546" s="71"/>
      <c r="C546" s="143"/>
      <c r="D546" s="72"/>
      <c r="E546" s="73"/>
      <c r="F546" s="73"/>
      <c r="G546" s="74"/>
      <c r="H546" s="74"/>
      <c r="I546" s="74"/>
      <c r="J546" s="75"/>
      <c r="K546" s="76"/>
      <c r="L546" s="76"/>
      <c r="M546" s="75"/>
      <c r="N546" s="95"/>
      <c r="O546" s="77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9"/>
      <c r="AB546" s="79"/>
      <c r="AC546" s="79"/>
      <c r="AD546" s="79"/>
      <c r="AE546" s="79"/>
      <c r="AF546" s="79"/>
    </row>
    <row r="547" spans="1:32" s="80" customFormat="1" ht="12.75">
      <c r="A547" s="70"/>
      <c r="B547" s="71"/>
      <c r="C547" s="143"/>
      <c r="D547" s="72"/>
      <c r="E547" s="73"/>
      <c r="F547" s="73"/>
      <c r="G547" s="74"/>
      <c r="H547" s="74"/>
      <c r="I547" s="74"/>
      <c r="J547" s="75"/>
      <c r="K547" s="76"/>
      <c r="L547" s="76"/>
      <c r="M547" s="75"/>
      <c r="N547" s="95"/>
      <c r="O547" s="77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9"/>
      <c r="AB547" s="79"/>
      <c r="AC547" s="79"/>
      <c r="AD547" s="79"/>
      <c r="AE547" s="79"/>
      <c r="AF547" s="79"/>
    </row>
    <row r="548" spans="1:32" s="80" customFormat="1" ht="12.75">
      <c r="A548" s="70"/>
      <c r="B548" s="71"/>
      <c r="C548" s="143"/>
      <c r="D548" s="72"/>
      <c r="E548" s="73"/>
      <c r="F548" s="73"/>
      <c r="G548" s="74"/>
      <c r="H548" s="74"/>
      <c r="I548" s="74"/>
      <c r="J548" s="75"/>
      <c r="K548" s="76"/>
      <c r="L548" s="76"/>
      <c r="M548" s="75"/>
      <c r="N548" s="95"/>
      <c r="O548" s="77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9"/>
      <c r="AB548" s="79"/>
      <c r="AC548" s="79"/>
      <c r="AD548" s="79"/>
      <c r="AE548" s="79"/>
      <c r="AF548" s="79"/>
    </row>
    <row r="549" spans="1:32" s="80" customFormat="1" ht="12.75">
      <c r="A549" s="70"/>
      <c r="B549" s="71"/>
      <c r="C549" s="143"/>
      <c r="D549" s="72"/>
      <c r="E549" s="73"/>
      <c r="F549" s="73"/>
      <c r="G549" s="74"/>
      <c r="H549" s="74"/>
      <c r="I549" s="74"/>
      <c r="J549" s="75"/>
      <c r="K549" s="76"/>
      <c r="L549" s="76"/>
      <c r="M549" s="75"/>
      <c r="N549" s="95"/>
      <c r="O549" s="77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9"/>
      <c r="AB549" s="79"/>
      <c r="AC549" s="79"/>
      <c r="AD549" s="79"/>
      <c r="AE549" s="79"/>
      <c r="AF549" s="79"/>
    </row>
    <row r="550" spans="1:32" s="80" customFormat="1" ht="12.75">
      <c r="A550" s="70"/>
      <c r="B550" s="71"/>
      <c r="C550" s="143"/>
      <c r="D550" s="72"/>
      <c r="E550" s="73"/>
      <c r="F550" s="73"/>
      <c r="G550" s="74"/>
      <c r="H550" s="74"/>
      <c r="I550" s="74"/>
      <c r="J550" s="75"/>
      <c r="K550" s="76"/>
      <c r="L550" s="76"/>
      <c r="M550" s="75"/>
      <c r="N550" s="95"/>
      <c r="O550" s="77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9"/>
      <c r="AB550" s="79"/>
      <c r="AC550" s="79"/>
      <c r="AD550" s="79"/>
      <c r="AE550" s="79"/>
      <c r="AF550" s="79"/>
    </row>
    <row r="551" spans="1:32" s="80" customFormat="1" ht="12.75">
      <c r="A551" s="70"/>
      <c r="B551" s="71"/>
      <c r="C551" s="143"/>
      <c r="D551" s="72"/>
      <c r="E551" s="73"/>
      <c r="F551" s="73"/>
      <c r="G551" s="74"/>
      <c r="H551" s="74"/>
      <c r="I551" s="74"/>
      <c r="J551" s="75"/>
      <c r="K551" s="76"/>
      <c r="L551" s="76"/>
      <c r="M551" s="75"/>
      <c r="N551" s="95"/>
      <c r="O551" s="77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9"/>
      <c r="AB551" s="79"/>
      <c r="AC551" s="79"/>
      <c r="AD551" s="79"/>
      <c r="AE551" s="79"/>
      <c r="AF551" s="79"/>
    </row>
    <row r="552" spans="3:6" ht="12.75">
      <c r="C552" s="144"/>
      <c r="E552" s="16"/>
      <c r="F552" s="16"/>
    </row>
    <row r="553" spans="3:6" ht="12.75">
      <c r="C553" s="144"/>
      <c r="E553" s="16"/>
      <c r="F553" s="16"/>
    </row>
    <row r="554" spans="3:6" ht="12.75">
      <c r="C554" s="144"/>
      <c r="E554" s="16"/>
      <c r="F554" s="16"/>
    </row>
    <row r="555" spans="3:6" ht="12.75">
      <c r="C555" s="144"/>
      <c r="E555" s="16"/>
      <c r="F555" s="16"/>
    </row>
    <row r="556" spans="3:6" ht="12.75">
      <c r="C556" s="144"/>
      <c r="E556" s="16"/>
      <c r="F556" s="16"/>
    </row>
    <row r="557" spans="3:6" ht="12.75">
      <c r="C557" s="144"/>
      <c r="E557" s="16"/>
      <c r="F557" s="16"/>
    </row>
    <row r="558" spans="3:6" ht="12.75">
      <c r="C558" s="144"/>
      <c r="E558" s="16"/>
      <c r="F558" s="16"/>
    </row>
    <row r="559" spans="3:6" ht="12.75">
      <c r="C559" s="144"/>
      <c r="E559" s="16"/>
      <c r="F559" s="16"/>
    </row>
    <row r="560" spans="3:6" ht="12.75">
      <c r="C560" s="144"/>
      <c r="E560" s="16"/>
      <c r="F560" s="16"/>
    </row>
    <row r="561" spans="3:6" ht="12.75">
      <c r="C561" s="144"/>
      <c r="E561" s="16"/>
      <c r="F561" s="16"/>
    </row>
    <row r="562" spans="3:6" ht="12.75">
      <c r="C562" s="144"/>
      <c r="E562" s="16"/>
      <c r="F562" s="16"/>
    </row>
    <row r="563" spans="3:6" ht="12.75">
      <c r="C563" s="144"/>
      <c r="E563" s="16"/>
      <c r="F563" s="16"/>
    </row>
    <row r="564" spans="3:6" ht="12.75">
      <c r="C564" s="144"/>
      <c r="E564" s="16"/>
      <c r="F564" s="16"/>
    </row>
    <row r="565" spans="3:6" ht="12.75">
      <c r="C565" s="144"/>
      <c r="E565" s="16"/>
      <c r="F565" s="16"/>
    </row>
    <row r="566" spans="3:6" ht="12.75">
      <c r="C566" s="144"/>
      <c r="E566" s="16"/>
      <c r="F566" s="16"/>
    </row>
    <row r="567" spans="3:6" ht="12.75">
      <c r="C567" s="144"/>
      <c r="E567" s="16"/>
      <c r="F567" s="16"/>
    </row>
    <row r="568" spans="3:6" ht="12.75">
      <c r="C568" s="144"/>
      <c r="E568" s="16"/>
      <c r="F568" s="16"/>
    </row>
    <row r="569" spans="3:6" ht="12.75">
      <c r="C569" s="144"/>
      <c r="E569" s="16"/>
      <c r="F569" s="16"/>
    </row>
    <row r="570" spans="3:6" ht="12.75">
      <c r="C570" s="144"/>
      <c r="E570" s="16"/>
      <c r="F570" s="16"/>
    </row>
    <row r="571" spans="3:6" ht="12.75">
      <c r="C571" s="144"/>
      <c r="E571" s="16"/>
      <c r="F571" s="16"/>
    </row>
    <row r="572" spans="3:6" ht="12.75">
      <c r="C572" s="144"/>
      <c r="E572" s="16"/>
      <c r="F572" s="16"/>
    </row>
    <row r="573" spans="3:6" ht="12.75">
      <c r="C573" s="144"/>
      <c r="E573" s="16"/>
      <c r="F573" s="16"/>
    </row>
    <row r="574" spans="3:6" ht="12.75">
      <c r="C574" s="144"/>
      <c r="E574" s="16"/>
      <c r="F574" s="16"/>
    </row>
    <row r="575" spans="3:6" ht="12.75">
      <c r="C575" s="144"/>
      <c r="E575" s="16"/>
      <c r="F575" s="16"/>
    </row>
    <row r="576" spans="3:6" ht="12.75">
      <c r="C576" s="144"/>
      <c r="E576" s="16"/>
      <c r="F576" s="16"/>
    </row>
    <row r="577" spans="3:6" ht="12.75">
      <c r="C577" s="144"/>
      <c r="E577" s="16"/>
      <c r="F577" s="16"/>
    </row>
    <row r="578" spans="3:6" ht="12.75">
      <c r="C578" s="144"/>
      <c r="E578" s="16"/>
      <c r="F578" s="16"/>
    </row>
    <row r="579" spans="3:6" ht="12.75">
      <c r="C579" s="144"/>
      <c r="E579" s="16"/>
      <c r="F579" s="16"/>
    </row>
    <row r="580" spans="3:6" ht="12.75">
      <c r="C580" s="144"/>
      <c r="E580" s="16"/>
      <c r="F580" s="16"/>
    </row>
    <row r="581" spans="3:6" ht="12.75">
      <c r="C581" s="144"/>
      <c r="E581" s="16"/>
      <c r="F581" s="16"/>
    </row>
    <row r="582" spans="3:6" ht="12.75">
      <c r="C582" s="144"/>
      <c r="E582" s="16"/>
      <c r="F582" s="16"/>
    </row>
    <row r="583" spans="3:6" ht="12.75">
      <c r="C583" s="144"/>
      <c r="E583" s="16"/>
      <c r="F583" s="16"/>
    </row>
    <row r="584" spans="3:6" ht="12.75">
      <c r="C584" s="144"/>
      <c r="E584" s="16"/>
      <c r="F584" s="16"/>
    </row>
    <row r="585" spans="3:6" ht="12.75">
      <c r="C585" s="144"/>
      <c r="E585" s="16"/>
      <c r="F585" s="16"/>
    </row>
    <row r="586" spans="3:6" ht="12.75">
      <c r="C586" s="144"/>
      <c r="E586" s="16"/>
      <c r="F586" s="16"/>
    </row>
    <row r="587" spans="3:6" ht="12.75">
      <c r="C587" s="144"/>
      <c r="E587" s="16"/>
      <c r="F587" s="16"/>
    </row>
    <row r="588" spans="3:6" ht="12.75">
      <c r="C588" s="144"/>
      <c r="E588" s="16"/>
      <c r="F588" s="16"/>
    </row>
    <row r="589" spans="3:6" ht="12.75">
      <c r="C589" s="144"/>
      <c r="E589" s="16"/>
      <c r="F589" s="16"/>
    </row>
    <row r="590" spans="3:6" ht="12.75">
      <c r="C590" s="144"/>
      <c r="E590" s="16"/>
      <c r="F590" s="16"/>
    </row>
    <row r="591" spans="3:6" ht="12.75">
      <c r="C591" s="144"/>
      <c r="E591" s="16"/>
      <c r="F591" s="16"/>
    </row>
    <row r="592" spans="3:6" ht="12.75">
      <c r="C592" s="144"/>
      <c r="E592" s="16"/>
      <c r="F592" s="16"/>
    </row>
    <row r="593" spans="3:6" ht="12.75">
      <c r="C593" s="144"/>
      <c r="E593" s="16"/>
      <c r="F593" s="16"/>
    </row>
    <row r="594" spans="3:6" ht="12.75">
      <c r="C594" s="144"/>
      <c r="E594" s="16"/>
      <c r="F594" s="16"/>
    </row>
    <row r="595" spans="3:6" ht="12.75">
      <c r="C595" s="144"/>
      <c r="E595" s="16"/>
      <c r="F595" s="16"/>
    </row>
    <row r="596" spans="3:6" ht="12.75">
      <c r="C596" s="144"/>
      <c r="E596" s="16"/>
      <c r="F596" s="16"/>
    </row>
    <row r="597" spans="3:6" ht="12.75">
      <c r="C597" s="144"/>
      <c r="E597" s="16"/>
      <c r="F597" s="16"/>
    </row>
    <row r="598" spans="3:6" ht="12.75">
      <c r="C598" s="144"/>
      <c r="E598" s="16"/>
      <c r="F598" s="16"/>
    </row>
    <row r="599" spans="3:6" ht="12.75">
      <c r="C599" s="144"/>
      <c r="E599" s="16"/>
      <c r="F599" s="16"/>
    </row>
    <row r="600" spans="3:6" ht="12.75">
      <c r="C600" s="144"/>
      <c r="E600" s="16"/>
      <c r="F600" s="16"/>
    </row>
    <row r="601" spans="3:6" ht="12.75">
      <c r="C601" s="144"/>
      <c r="E601" s="16"/>
      <c r="F601" s="16"/>
    </row>
    <row r="602" spans="3:6" ht="12.75">
      <c r="C602" s="144"/>
      <c r="E602" s="16"/>
      <c r="F602" s="16"/>
    </row>
    <row r="603" spans="3:6" ht="12.75">
      <c r="C603" s="144"/>
      <c r="E603" s="16"/>
      <c r="F603" s="16"/>
    </row>
    <row r="604" spans="3:6" ht="12.75">
      <c r="C604" s="144"/>
      <c r="E604" s="16"/>
      <c r="F604" s="16"/>
    </row>
    <row r="605" spans="3:6" ht="12.75">
      <c r="C605" s="144"/>
      <c r="E605" s="16"/>
      <c r="F605" s="16"/>
    </row>
    <row r="606" spans="3:6" ht="12.75">
      <c r="C606" s="144"/>
      <c r="E606" s="16"/>
      <c r="F606" s="16"/>
    </row>
    <row r="607" spans="3:6" ht="12.75">
      <c r="C607" s="144"/>
      <c r="E607" s="16"/>
      <c r="F607" s="16"/>
    </row>
    <row r="608" spans="3:6" ht="12.75">
      <c r="C608" s="144"/>
      <c r="E608" s="16"/>
      <c r="F608" s="16"/>
    </row>
    <row r="609" spans="3:6" ht="12.75">
      <c r="C609" s="144"/>
      <c r="E609" s="16"/>
      <c r="F609" s="16"/>
    </row>
    <row r="610" spans="3:6" ht="12.75">
      <c r="C610" s="144"/>
      <c r="E610" s="16"/>
      <c r="F610" s="16"/>
    </row>
    <row r="611" spans="3:6" ht="12.75">
      <c r="C611" s="144"/>
      <c r="E611" s="16"/>
      <c r="F611" s="16"/>
    </row>
    <row r="612" spans="3:6" ht="12.75">
      <c r="C612" s="144"/>
      <c r="E612" s="16"/>
      <c r="F612" s="16"/>
    </row>
    <row r="613" spans="3:6" ht="12.75">
      <c r="C613" s="144"/>
      <c r="E613" s="16"/>
      <c r="F613" s="16"/>
    </row>
    <row r="614" spans="3:6" ht="12.75">
      <c r="C614" s="144"/>
      <c r="E614" s="16"/>
      <c r="F614" s="16"/>
    </row>
    <row r="615" spans="3:6" ht="12.75">
      <c r="C615" s="144"/>
      <c r="E615" s="16"/>
      <c r="F615" s="16"/>
    </row>
    <row r="616" spans="3:6" ht="12.75">
      <c r="C616" s="144"/>
      <c r="E616" s="16"/>
      <c r="F616" s="16"/>
    </row>
    <row r="617" spans="3:6" ht="12.75">
      <c r="C617" s="144"/>
      <c r="E617" s="16"/>
      <c r="F617" s="16"/>
    </row>
    <row r="618" spans="3:6" ht="12.75">
      <c r="C618" s="144"/>
      <c r="E618" s="16"/>
      <c r="F618" s="16"/>
    </row>
    <row r="619" spans="3:6" ht="12.75">
      <c r="C619" s="144"/>
      <c r="E619" s="16"/>
      <c r="F619" s="16"/>
    </row>
    <row r="620" spans="3:6" ht="12.75">
      <c r="C620" s="144"/>
      <c r="E620" s="16"/>
      <c r="F620" s="16"/>
    </row>
    <row r="621" spans="3:6" ht="12.75">
      <c r="C621" s="144"/>
      <c r="E621" s="16"/>
      <c r="F621" s="16"/>
    </row>
    <row r="622" spans="3:6" ht="12.75">
      <c r="C622" s="144"/>
      <c r="E622" s="16"/>
      <c r="F622" s="16"/>
    </row>
    <row r="623" spans="3:6" ht="12.75">
      <c r="C623" s="144"/>
      <c r="E623" s="16"/>
      <c r="F623" s="16"/>
    </row>
    <row r="624" spans="3:6" ht="12.75">
      <c r="C624" s="144"/>
      <c r="E624" s="16"/>
      <c r="F624" s="16"/>
    </row>
    <row r="625" spans="3:6" ht="12.75">
      <c r="C625" s="144"/>
      <c r="E625" s="16"/>
      <c r="F625" s="16"/>
    </row>
    <row r="626" spans="3:6" ht="12.75">
      <c r="C626" s="144"/>
      <c r="E626" s="16"/>
      <c r="F626" s="16"/>
    </row>
    <row r="627" spans="3:6" ht="12.75">
      <c r="C627" s="144"/>
      <c r="E627" s="16"/>
      <c r="F627" s="16"/>
    </row>
    <row r="628" spans="3:6" ht="12.75">
      <c r="C628" s="144"/>
      <c r="E628" s="16"/>
      <c r="F628" s="16"/>
    </row>
    <row r="629" spans="3:6" ht="12.75">
      <c r="C629" s="144"/>
      <c r="E629" s="16"/>
      <c r="F629" s="16"/>
    </row>
    <row r="630" spans="3:6" ht="12.75">
      <c r="C630" s="144"/>
      <c r="E630" s="16"/>
      <c r="F630" s="16"/>
    </row>
    <row r="631" spans="3:6" ht="12.75">
      <c r="C631" s="144"/>
      <c r="E631" s="16"/>
      <c r="F631" s="16"/>
    </row>
    <row r="632" spans="3:6" ht="12.75">
      <c r="C632" s="144"/>
      <c r="E632" s="16"/>
      <c r="F632" s="16"/>
    </row>
    <row r="633" spans="3:6" ht="12.75">
      <c r="C633" s="144"/>
      <c r="E633" s="16"/>
      <c r="F633" s="16"/>
    </row>
    <row r="634" spans="3:6" ht="12.75">
      <c r="C634" s="144"/>
      <c r="E634" s="16"/>
      <c r="F634" s="16"/>
    </row>
    <row r="635" spans="3:6" ht="12.75">
      <c r="C635" s="144"/>
      <c r="E635" s="16"/>
      <c r="F635" s="16"/>
    </row>
    <row r="636" spans="3:6" ht="12.75">
      <c r="C636" s="144"/>
      <c r="E636" s="16"/>
      <c r="F636" s="16"/>
    </row>
    <row r="637" spans="3:6" ht="12.75">
      <c r="C637" s="144"/>
      <c r="E637" s="16"/>
      <c r="F637" s="16"/>
    </row>
    <row r="638" spans="3:6" ht="12.75">
      <c r="C638" s="144"/>
      <c r="E638" s="16"/>
      <c r="F638" s="16"/>
    </row>
    <row r="639" spans="3:6" ht="12.75">
      <c r="C639" s="144"/>
      <c r="E639" s="16"/>
      <c r="F639" s="16"/>
    </row>
    <row r="640" spans="3:6" ht="12.75">
      <c r="C640" s="144"/>
      <c r="E640" s="16"/>
      <c r="F640" s="16"/>
    </row>
    <row r="641" spans="3:6" ht="12.75">
      <c r="C641" s="144"/>
      <c r="E641" s="16"/>
      <c r="F641" s="16"/>
    </row>
    <row r="642" spans="3:6" ht="12.75">
      <c r="C642" s="144"/>
      <c r="E642" s="16"/>
      <c r="F642" s="16"/>
    </row>
    <row r="643" spans="3:6" ht="12.75">
      <c r="C643" s="144"/>
      <c r="E643" s="16"/>
      <c r="F643" s="16"/>
    </row>
    <row r="644" spans="3:6" ht="12.75">
      <c r="C644" s="144"/>
      <c r="E644" s="16"/>
      <c r="F644" s="16"/>
    </row>
    <row r="645" spans="3:6" ht="12.75">
      <c r="C645" s="144"/>
      <c r="E645" s="16"/>
      <c r="F645" s="16"/>
    </row>
    <row r="646" spans="3:6" ht="12.75">
      <c r="C646" s="144"/>
      <c r="E646" s="16"/>
      <c r="F646" s="16"/>
    </row>
    <row r="647" spans="3:6" ht="12.75">
      <c r="C647" s="144"/>
      <c r="E647" s="16"/>
      <c r="F647" s="16"/>
    </row>
    <row r="648" spans="3:6" ht="12.75">
      <c r="C648" s="144"/>
      <c r="E648" s="16"/>
      <c r="F648" s="16"/>
    </row>
    <row r="649" spans="3:6" ht="12.75">
      <c r="C649" s="144"/>
      <c r="E649" s="16"/>
      <c r="F649" s="16"/>
    </row>
    <row r="650" spans="3:6" ht="12.75">
      <c r="C650" s="144"/>
      <c r="E650" s="16"/>
      <c r="F650" s="16"/>
    </row>
    <row r="651" spans="3:6" ht="12.75">
      <c r="C651" s="144"/>
      <c r="E651" s="16"/>
      <c r="F651" s="16"/>
    </row>
    <row r="652" spans="3:6" ht="12.75">
      <c r="C652" s="144"/>
      <c r="E652" s="16"/>
      <c r="F652" s="16"/>
    </row>
    <row r="653" spans="3:6" ht="12.75">
      <c r="C653" s="144"/>
      <c r="E653" s="16"/>
      <c r="F653" s="16"/>
    </row>
    <row r="654" spans="3:6" ht="12.75">
      <c r="C654" s="144"/>
      <c r="E654" s="16"/>
      <c r="F654" s="16"/>
    </row>
    <row r="655" spans="3:6" ht="12.75">
      <c r="C655" s="144"/>
      <c r="E655" s="16"/>
      <c r="F655" s="16"/>
    </row>
    <row r="656" spans="3:6" ht="12.75">
      <c r="C656" s="144"/>
      <c r="E656" s="16"/>
      <c r="F656" s="16"/>
    </row>
    <row r="657" spans="3:6" ht="12.75">
      <c r="C657" s="144"/>
      <c r="E657" s="16"/>
      <c r="F657" s="16"/>
    </row>
    <row r="658" spans="3:6" ht="12.75">
      <c r="C658" s="144"/>
      <c r="E658" s="16"/>
      <c r="F658" s="16"/>
    </row>
    <row r="659" spans="3:6" ht="12.75">
      <c r="C659" s="144"/>
      <c r="E659" s="16"/>
      <c r="F659" s="16"/>
    </row>
    <row r="660" spans="3:6" ht="12.75">
      <c r="C660" s="144"/>
      <c r="E660" s="16"/>
      <c r="F660" s="16"/>
    </row>
    <row r="661" spans="3:6" ht="12.75">
      <c r="C661" s="144"/>
      <c r="E661" s="16"/>
      <c r="F661" s="16"/>
    </row>
    <row r="662" spans="3:6" ht="12.75">
      <c r="C662" s="144"/>
      <c r="E662" s="16"/>
      <c r="F662" s="16"/>
    </row>
    <row r="663" spans="3:6" ht="12.75">
      <c r="C663" s="144"/>
      <c r="E663" s="16"/>
      <c r="F663" s="16"/>
    </row>
    <row r="664" spans="3:6" ht="12.75">
      <c r="C664" s="144"/>
      <c r="E664" s="16"/>
      <c r="F664" s="16"/>
    </row>
    <row r="665" spans="3:6" ht="12.75">
      <c r="C665" s="144"/>
      <c r="E665" s="16"/>
      <c r="F665" s="16"/>
    </row>
    <row r="666" spans="3:6" ht="12.75">
      <c r="C666" s="144"/>
      <c r="E666" s="16"/>
      <c r="F666" s="16"/>
    </row>
    <row r="667" spans="3:6" ht="12.75">
      <c r="C667" s="144"/>
      <c r="E667" s="16"/>
      <c r="F667" s="16"/>
    </row>
    <row r="668" spans="3:6" ht="12.75">
      <c r="C668" s="144"/>
      <c r="E668" s="16"/>
      <c r="F668" s="16"/>
    </row>
    <row r="669" spans="3:6" ht="12.75">
      <c r="C669" s="144"/>
      <c r="E669" s="16"/>
      <c r="F669" s="16"/>
    </row>
    <row r="670" spans="3:6" ht="12.75">
      <c r="C670" s="144"/>
      <c r="E670" s="16"/>
      <c r="F670" s="16"/>
    </row>
    <row r="671" spans="3:6" ht="12.75">
      <c r="C671" s="144"/>
      <c r="E671" s="16"/>
      <c r="F671" s="16"/>
    </row>
    <row r="672" spans="3:6" ht="12.75">
      <c r="C672" s="144"/>
      <c r="E672" s="16"/>
      <c r="F672" s="16"/>
    </row>
    <row r="673" spans="3:6" ht="12.75">
      <c r="C673" s="144"/>
      <c r="E673" s="16"/>
      <c r="F673" s="16"/>
    </row>
    <row r="674" spans="3:6" ht="12.75">
      <c r="C674" s="144"/>
      <c r="E674" s="16"/>
      <c r="F674" s="16"/>
    </row>
    <row r="675" spans="3:6" ht="12.75">
      <c r="C675" s="144"/>
      <c r="E675" s="16"/>
      <c r="F675" s="16"/>
    </row>
    <row r="676" spans="3:6" ht="12.75">
      <c r="C676" s="144"/>
      <c r="E676" s="16"/>
      <c r="F676" s="16"/>
    </row>
    <row r="677" spans="3:6" ht="12.75">
      <c r="C677" s="144"/>
      <c r="E677" s="16"/>
      <c r="F677" s="16"/>
    </row>
    <row r="678" spans="3:6" ht="12.75">
      <c r="C678" s="144"/>
      <c r="E678" s="16"/>
      <c r="F678" s="16"/>
    </row>
    <row r="679" spans="3:6" ht="12.75">
      <c r="C679" s="144"/>
      <c r="E679" s="16"/>
      <c r="F679" s="16"/>
    </row>
    <row r="680" spans="5:6" ht="12.75">
      <c r="E680" s="16"/>
      <c r="F680" s="16"/>
    </row>
    <row r="681" spans="5:6" ht="12.75">
      <c r="E681" s="16"/>
      <c r="F681" s="16"/>
    </row>
    <row r="682" spans="5:6" ht="12.75">
      <c r="E682" s="16"/>
      <c r="F682" s="16"/>
    </row>
    <row r="683" spans="5:6" ht="12.75">
      <c r="E683" s="16"/>
      <c r="F683" s="16"/>
    </row>
    <row r="684" spans="5:6" ht="12.75">
      <c r="E684" s="16"/>
      <c r="F684" s="16"/>
    </row>
    <row r="685" spans="5:6" ht="12.75">
      <c r="E685" s="16"/>
      <c r="F685" s="16"/>
    </row>
    <row r="686" spans="5:6" ht="12.75">
      <c r="E686" s="16"/>
      <c r="F686" s="16"/>
    </row>
    <row r="687" spans="5:6" ht="12.75">
      <c r="E687" s="16"/>
      <c r="F687" s="16"/>
    </row>
    <row r="688" spans="5:6" ht="12.75">
      <c r="E688" s="16"/>
      <c r="F688" s="16"/>
    </row>
    <row r="689" spans="5:6" ht="12.75">
      <c r="E689" s="16"/>
      <c r="F689" s="16"/>
    </row>
    <row r="690" spans="5:6" ht="12.75">
      <c r="E690" s="16"/>
      <c r="F690" s="16"/>
    </row>
    <row r="691" spans="5:6" ht="12.75">
      <c r="E691" s="16"/>
      <c r="F691" s="16"/>
    </row>
    <row r="692" spans="5:6" ht="12.75">
      <c r="E692" s="16"/>
      <c r="F692" s="16"/>
    </row>
    <row r="693" spans="5:6" ht="12.75">
      <c r="E693" s="16"/>
      <c r="F693" s="16"/>
    </row>
    <row r="694" spans="5:6" ht="12.75">
      <c r="E694" s="16"/>
      <c r="F694" s="16"/>
    </row>
    <row r="695" spans="5:6" ht="12.75">
      <c r="E695" s="16"/>
      <c r="F695" s="16"/>
    </row>
    <row r="696" spans="5:6" ht="12.75">
      <c r="E696" s="16"/>
      <c r="F696" s="16"/>
    </row>
    <row r="697" spans="5:6" ht="12.75">
      <c r="E697" s="16"/>
      <c r="F697" s="16"/>
    </row>
    <row r="698" spans="5:6" ht="12.75">
      <c r="E698" s="16"/>
      <c r="F698" s="16"/>
    </row>
    <row r="699" spans="5:6" ht="12.75">
      <c r="E699" s="16"/>
      <c r="F699" s="16"/>
    </row>
    <row r="700" spans="5:6" ht="12.75">
      <c r="E700" s="16"/>
      <c r="F700" s="16"/>
    </row>
    <row r="701" spans="5:6" ht="12.75">
      <c r="E701" s="16"/>
      <c r="F701" s="16"/>
    </row>
    <row r="702" spans="5:6" ht="12.75">
      <c r="E702" s="16"/>
      <c r="F702" s="16"/>
    </row>
    <row r="703" spans="5:6" ht="12.75">
      <c r="E703" s="16"/>
      <c r="F703" s="16"/>
    </row>
    <row r="704" spans="5:6" ht="12.75">
      <c r="E704" s="16"/>
      <c r="F704" s="16"/>
    </row>
    <row r="705" spans="5:6" ht="12.75">
      <c r="E705" s="16"/>
      <c r="F705" s="16"/>
    </row>
    <row r="706" spans="5:6" ht="12.75">
      <c r="E706" s="16"/>
      <c r="F706" s="16"/>
    </row>
    <row r="707" spans="5:6" ht="12.75">
      <c r="E707" s="16"/>
      <c r="F707" s="16"/>
    </row>
    <row r="708" spans="5:6" ht="12.75">
      <c r="E708" s="16"/>
      <c r="F708" s="16"/>
    </row>
    <row r="709" spans="5:6" ht="12.75">
      <c r="E709" s="16"/>
      <c r="F709" s="16"/>
    </row>
    <row r="710" spans="5:6" ht="12.75">
      <c r="E710" s="16"/>
      <c r="F710" s="16"/>
    </row>
    <row r="711" spans="5:6" ht="12.75">
      <c r="E711" s="16"/>
      <c r="F711" s="16"/>
    </row>
    <row r="712" spans="5:6" ht="12.75">
      <c r="E712" s="16"/>
      <c r="F712" s="16"/>
    </row>
    <row r="713" spans="5:6" ht="12.75">
      <c r="E713" s="16"/>
      <c r="F713" s="16"/>
    </row>
    <row r="714" spans="5:6" ht="12.75">
      <c r="E714" s="16"/>
      <c r="F714" s="16"/>
    </row>
    <row r="715" spans="5:6" ht="12.75">
      <c r="E715" s="16"/>
      <c r="F715" s="16"/>
    </row>
    <row r="716" spans="5:6" ht="12.75">
      <c r="E716" s="16"/>
      <c r="F716" s="16"/>
    </row>
    <row r="717" spans="5:6" ht="12.75">
      <c r="E717" s="16"/>
      <c r="F717" s="16"/>
    </row>
    <row r="718" spans="5:6" ht="12.75">
      <c r="E718" s="16"/>
      <c r="F718" s="16"/>
    </row>
    <row r="719" spans="5:6" ht="12.75">
      <c r="E719" s="16"/>
      <c r="F719" s="16"/>
    </row>
    <row r="720" spans="5:6" ht="12.75">
      <c r="E720" s="16"/>
      <c r="F720" s="16"/>
    </row>
    <row r="721" spans="5:6" ht="12.75">
      <c r="E721" s="16"/>
      <c r="F721" s="16"/>
    </row>
    <row r="722" spans="5:6" ht="12.75">
      <c r="E722" s="16"/>
      <c r="F722" s="16"/>
    </row>
    <row r="723" spans="5:6" ht="12.75">
      <c r="E723" s="16"/>
      <c r="F723" s="16"/>
    </row>
    <row r="724" spans="5:6" ht="12.75">
      <c r="E724" s="16"/>
      <c r="F724" s="16"/>
    </row>
    <row r="725" spans="5:6" ht="12.75">
      <c r="E725" s="16"/>
      <c r="F725" s="16"/>
    </row>
    <row r="726" spans="5:6" ht="12.75">
      <c r="E726" s="16"/>
      <c r="F726" s="16"/>
    </row>
    <row r="727" spans="5:6" ht="12.75">
      <c r="E727" s="16"/>
      <c r="F727" s="16"/>
    </row>
    <row r="728" spans="5:6" ht="12.75">
      <c r="E728" s="16"/>
      <c r="F728" s="16"/>
    </row>
    <row r="729" spans="5:6" ht="12.75">
      <c r="E729" s="16"/>
      <c r="F729" s="16"/>
    </row>
    <row r="730" spans="5:6" ht="12.75">
      <c r="E730" s="16"/>
      <c r="F730" s="16"/>
    </row>
    <row r="731" spans="5:6" ht="12.75">
      <c r="E731" s="16"/>
      <c r="F731" s="16"/>
    </row>
    <row r="732" spans="5:6" ht="12.75">
      <c r="E732" s="16"/>
      <c r="F732" s="16"/>
    </row>
    <row r="733" spans="5:6" ht="12.75">
      <c r="E733" s="16"/>
      <c r="F733" s="16"/>
    </row>
    <row r="734" spans="5:6" ht="12.75">
      <c r="E734" s="16"/>
      <c r="F734" s="16"/>
    </row>
    <row r="735" spans="5:6" ht="12.75">
      <c r="E735" s="16"/>
      <c r="F735" s="16"/>
    </row>
    <row r="736" spans="5:6" ht="12.75">
      <c r="E736" s="16"/>
      <c r="F736" s="16"/>
    </row>
    <row r="737" spans="5:6" ht="12.75">
      <c r="E737" s="16"/>
      <c r="F737" s="16"/>
    </row>
    <row r="738" spans="5:6" ht="12.75">
      <c r="E738" s="16"/>
      <c r="F738" s="16"/>
    </row>
    <row r="739" spans="5:6" ht="12.75">
      <c r="E739" s="16"/>
      <c r="F739" s="16"/>
    </row>
    <row r="740" spans="5:6" ht="12.75">
      <c r="E740" s="16"/>
      <c r="F740" s="16"/>
    </row>
    <row r="741" spans="5:6" ht="12.75">
      <c r="E741" s="16"/>
      <c r="F741" s="16"/>
    </row>
    <row r="742" spans="5:6" ht="12.75">
      <c r="E742" s="16"/>
      <c r="F742" s="16"/>
    </row>
    <row r="743" spans="5:6" ht="12.75">
      <c r="E743" s="16"/>
      <c r="F743" s="16"/>
    </row>
    <row r="744" spans="5:6" ht="12.75">
      <c r="E744" s="16"/>
      <c r="F744" s="16"/>
    </row>
    <row r="745" spans="5:6" ht="12.75">
      <c r="E745" s="16"/>
      <c r="F745" s="16"/>
    </row>
    <row r="746" spans="5:6" ht="12.75">
      <c r="E746" s="16"/>
      <c r="F746" s="16"/>
    </row>
    <row r="747" spans="5:6" ht="12.75">
      <c r="E747" s="16"/>
      <c r="F747" s="16"/>
    </row>
    <row r="748" spans="5:6" ht="12.75">
      <c r="E748" s="16"/>
      <c r="F748" s="16"/>
    </row>
    <row r="749" spans="5:6" ht="12.75">
      <c r="E749" s="16"/>
      <c r="F749" s="16"/>
    </row>
    <row r="750" spans="5:6" ht="12.75">
      <c r="E750" s="16"/>
      <c r="F750" s="16"/>
    </row>
    <row r="751" spans="5:6" ht="12.75">
      <c r="E751" s="16"/>
      <c r="F751" s="16"/>
    </row>
    <row r="752" spans="5:6" ht="12.75">
      <c r="E752" s="16"/>
      <c r="F752" s="16"/>
    </row>
    <row r="753" spans="5:6" ht="12.75">
      <c r="E753" s="16"/>
      <c r="F753" s="16"/>
    </row>
    <row r="754" spans="5:6" ht="12.75">
      <c r="E754" s="16"/>
      <c r="F754" s="16"/>
    </row>
    <row r="755" spans="5:6" ht="12.75">
      <c r="E755" s="16"/>
      <c r="F755" s="16"/>
    </row>
    <row r="756" spans="5:6" ht="12.75">
      <c r="E756" s="16"/>
      <c r="F756" s="16"/>
    </row>
    <row r="757" spans="5:6" ht="12.75">
      <c r="E757" s="16"/>
      <c r="F757" s="16"/>
    </row>
    <row r="758" spans="5:6" ht="12.75">
      <c r="E758" s="16"/>
      <c r="F758" s="16"/>
    </row>
    <row r="759" spans="5:6" ht="12.75">
      <c r="E759" s="16"/>
      <c r="F759" s="16"/>
    </row>
    <row r="760" spans="5:6" ht="12.75">
      <c r="E760" s="16"/>
      <c r="F760" s="16"/>
    </row>
    <row r="761" spans="5:6" ht="12.75">
      <c r="E761" s="16"/>
      <c r="F761" s="16"/>
    </row>
    <row r="762" spans="5:6" ht="12.75">
      <c r="E762" s="16"/>
      <c r="F762" s="16"/>
    </row>
    <row r="763" spans="5:6" ht="12.75">
      <c r="E763" s="16"/>
      <c r="F763" s="16"/>
    </row>
    <row r="764" spans="5:6" ht="12.75">
      <c r="E764" s="16"/>
      <c r="F764" s="16"/>
    </row>
    <row r="765" spans="5:6" ht="12.75">
      <c r="E765" s="16"/>
      <c r="F765" s="16"/>
    </row>
    <row r="766" spans="5:6" ht="12.75">
      <c r="E766" s="16"/>
      <c r="F766" s="16"/>
    </row>
    <row r="767" spans="5:6" ht="12.75">
      <c r="E767" s="16"/>
      <c r="F767" s="16"/>
    </row>
    <row r="768" spans="5:6" ht="12.75">
      <c r="E768" s="16"/>
      <c r="F768" s="16"/>
    </row>
    <row r="769" spans="5:6" ht="12.75">
      <c r="E769" s="16"/>
      <c r="F769" s="16"/>
    </row>
    <row r="770" spans="5:6" ht="12.75">
      <c r="E770" s="16"/>
      <c r="F770" s="16"/>
    </row>
    <row r="771" spans="5:6" ht="12.75">
      <c r="E771" s="16"/>
      <c r="F771" s="16"/>
    </row>
    <row r="772" spans="5:6" ht="12.75">
      <c r="E772" s="16"/>
      <c r="F772" s="16"/>
    </row>
    <row r="773" spans="5:6" ht="12.75">
      <c r="E773" s="16"/>
      <c r="F773" s="16"/>
    </row>
    <row r="774" spans="5:6" ht="12.75">
      <c r="E774" s="16"/>
      <c r="F774" s="16"/>
    </row>
    <row r="775" spans="5:6" ht="12.75">
      <c r="E775" s="16"/>
      <c r="F775" s="16"/>
    </row>
    <row r="776" spans="5:6" ht="12.75">
      <c r="E776" s="16"/>
      <c r="F776" s="16"/>
    </row>
    <row r="777" spans="5:6" ht="12.75">
      <c r="E777" s="16"/>
      <c r="F777" s="16"/>
    </row>
    <row r="778" spans="5:6" ht="12.75">
      <c r="E778" s="16"/>
      <c r="F778" s="16"/>
    </row>
    <row r="779" spans="5:6" ht="12.75">
      <c r="E779" s="16"/>
      <c r="F779" s="16"/>
    </row>
    <row r="780" spans="5:6" ht="12.75">
      <c r="E780" s="16"/>
      <c r="F780" s="16"/>
    </row>
    <row r="781" spans="5:6" ht="12.75">
      <c r="E781" s="16"/>
      <c r="F781" s="16"/>
    </row>
    <row r="782" spans="5:6" ht="12.75">
      <c r="E782" s="16"/>
      <c r="F782" s="16"/>
    </row>
    <row r="783" spans="5:6" ht="12.75">
      <c r="E783" s="16"/>
      <c r="F783" s="16"/>
    </row>
    <row r="784" spans="5:6" ht="12.75">
      <c r="E784" s="16"/>
      <c r="F784" s="16"/>
    </row>
    <row r="785" spans="5:6" ht="12.75">
      <c r="E785" s="16"/>
      <c r="F785" s="16"/>
    </row>
    <row r="786" spans="5:6" ht="12.75">
      <c r="E786" s="16"/>
      <c r="F786" s="16"/>
    </row>
    <row r="787" spans="5:6" ht="12.75">
      <c r="E787" s="16"/>
      <c r="F787" s="16"/>
    </row>
    <row r="788" spans="5:6" ht="12.75">
      <c r="E788" s="16"/>
      <c r="F788" s="16"/>
    </row>
    <row r="789" spans="5:6" ht="12.75">
      <c r="E789" s="16"/>
      <c r="F789" s="16"/>
    </row>
    <row r="790" spans="5:6" ht="12.75">
      <c r="E790" s="16"/>
      <c r="F790" s="16"/>
    </row>
    <row r="791" spans="5:6" ht="12.75">
      <c r="E791" s="16"/>
      <c r="F791" s="16"/>
    </row>
    <row r="792" spans="5:6" ht="12.75">
      <c r="E792" s="16"/>
      <c r="F792" s="16"/>
    </row>
    <row r="793" spans="5:6" ht="12.75">
      <c r="E793" s="16"/>
      <c r="F793" s="16"/>
    </row>
    <row r="794" spans="5:6" ht="12.75">
      <c r="E794" s="16"/>
      <c r="F794" s="16"/>
    </row>
    <row r="795" spans="5:6" ht="12.75">
      <c r="E795" s="16"/>
      <c r="F795" s="16"/>
    </row>
    <row r="796" spans="5:6" ht="12.75">
      <c r="E796" s="16"/>
      <c r="F796" s="16"/>
    </row>
    <row r="797" spans="5:6" ht="12.75">
      <c r="E797" s="16"/>
      <c r="F797" s="16"/>
    </row>
    <row r="798" spans="5:6" ht="12.75">
      <c r="E798" s="16"/>
      <c r="F798" s="16"/>
    </row>
    <row r="799" spans="5:6" ht="12.75">
      <c r="E799" s="16"/>
      <c r="F799" s="16"/>
    </row>
    <row r="800" spans="5:6" ht="12.75">
      <c r="E800" s="16"/>
      <c r="F800" s="16"/>
    </row>
    <row r="801" spans="5:6" ht="12.75">
      <c r="E801" s="16"/>
      <c r="F801" s="16"/>
    </row>
    <row r="802" spans="5:6" ht="12.75">
      <c r="E802" s="16"/>
      <c r="F802" s="16"/>
    </row>
    <row r="803" spans="5:6" ht="12.75">
      <c r="E803" s="16"/>
      <c r="F803" s="16"/>
    </row>
    <row r="804" spans="5:6" ht="12.75">
      <c r="E804" s="16"/>
      <c r="F804" s="16"/>
    </row>
    <row r="805" spans="5:6" ht="12.75">
      <c r="E805" s="16"/>
      <c r="F805" s="16"/>
    </row>
    <row r="806" spans="5:6" ht="12.75">
      <c r="E806" s="16"/>
      <c r="F806" s="16"/>
    </row>
    <row r="807" spans="5:6" ht="12.75">
      <c r="E807" s="16"/>
      <c r="F807" s="16"/>
    </row>
    <row r="808" spans="5:6" ht="12.75">
      <c r="E808" s="16"/>
      <c r="F808" s="16"/>
    </row>
    <row r="809" spans="5:6" ht="12.75">
      <c r="E809" s="16"/>
      <c r="F809" s="16"/>
    </row>
    <row r="810" spans="5:6" ht="12.75">
      <c r="E810" s="16"/>
      <c r="F810" s="16"/>
    </row>
    <row r="811" spans="5:6" ht="12.75">
      <c r="E811" s="16"/>
      <c r="F811" s="16"/>
    </row>
    <row r="812" spans="5:6" ht="12.75">
      <c r="E812" s="16"/>
      <c r="F812" s="16"/>
    </row>
    <row r="813" spans="5:6" ht="12.75">
      <c r="E813" s="16"/>
      <c r="F813" s="16"/>
    </row>
    <row r="814" spans="5:6" ht="12.75">
      <c r="E814" s="16"/>
      <c r="F814" s="16"/>
    </row>
    <row r="815" spans="5:6" ht="12.75">
      <c r="E815" s="16"/>
      <c r="F815" s="16"/>
    </row>
    <row r="816" spans="5:6" ht="12.75">
      <c r="E816" s="16"/>
      <c r="F816" s="16"/>
    </row>
    <row r="817" spans="5:6" ht="12.75">
      <c r="E817" s="16"/>
      <c r="F817" s="16"/>
    </row>
    <row r="818" spans="5:6" ht="12.75">
      <c r="E818" s="16"/>
      <c r="F818" s="16"/>
    </row>
    <row r="819" spans="5:6" ht="12.75">
      <c r="E819" s="16"/>
      <c r="F819" s="16"/>
    </row>
    <row r="820" spans="5:6" ht="12.75">
      <c r="E820" s="16"/>
      <c r="F820" s="16"/>
    </row>
    <row r="821" spans="5:6" ht="12.75">
      <c r="E821" s="16"/>
      <c r="F821" s="16"/>
    </row>
    <row r="822" spans="5:6" ht="12.75">
      <c r="E822" s="16"/>
      <c r="F822" s="16"/>
    </row>
    <row r="823" spans="5:6" ht="12.75">
      <c r="E823" s="16"/>
      <c r="F823" s="16"/>
    </row>
    <row r="824" spans="5:6" ht="12.75">
      <c r="E824" s="16"/>
      <c r="F824" s="16"/>
    </row>
    <row r="825" spans="5:6" ht="12.75">
      <c r="E825" s="16"/>
      <c r="F825" s="16"/>
    </row>
    <row r="826" spans="5:6" ht="12.75">
      <c r="E826" s="16"/>
      <c r="F826" s="16"/>
    </row>
    <row r="827" spans="5:6" ht="12.75">
      <c r="E827" s="16"/>
      <c r="F827" s="16"/>
    </row>
    <row r="828" spans="5:6" ht="12.75">
      <c r="E828" s="16"/>
      <c r="F828" s="16"/>
    </row>
    <row r="829" spans="5:6" ht="12.75">
      <c r="E829" s="16"/>
      <c r="F829" s="16"/>
    </row>
    <row r="830" spans="5:6" ht="12.75">
      <c r="E830" s="16"/>
      <c r="F830" s="16"/>
    </row>
    <row r="831" spans="5:6" ht="12.75">
      <c r="E831" s="16"/>
      <c r="F831" s="16"/>
    </row>
    <row r="832" spans="5:6" ht="12.75">
      <c r="E832" s="16"/>
      <c r="F832" s="16"/>
    </row>
    <row r="833" spans="5:6" ht="12.75">
      <c r="E833" s="16"/>
      <c r="F833" s="16"/>
    </row>
    <row r="834" spans="5:6" ht="12.75">
      <c r="E834" s="16"/>
      <c r="F834" s="16"/>
    </row>
    <row r="835" spans="5:6" ht="12.75">
      <c r="E835" s="16"/>
      <c r="F835" s="16"/>
    </row>
    <row r="836" spans="5:6" ht="12.75">
      <c r="E836" s="16"/>
      <c r="F836" s="16"/>
    </row>
    <row r="837" spans="5:6" ht="12.75">
      <c r="E837" s="16"/>
      <c r="F837" s="16"/>
    </row>
    <row r="838" spans="5:6" ht="12.75">
      <c r="E838" s="16"/>
      <c r="F838" s="16"/>
    </row>
    <row r="839" spans="5:6" ht="12.75">
      <c r="E839" s="16"/>
      <c r="F839" s="16"/>
    </row>
    <row r="840" spans="5:6" ht="12.75">
      <c r="E840" s="16"/>
      <c r="F840" s="16"/>
    </row>
    <row r="841" spans="5:6" ht="12.75">
      <c r="E841" s="16"/>
      <c r="F841" s="16"/>
    </row>
    <row r="842" spans="5:6" ht="12.75">
      <c r="E842" s="16"/>
      <c r="F842" s="16"/>
    </row>
    <row r="843" spans="5:6" ht="12.75">
      <c r="E843" s="16"/>
      <c r="F843" s="16"/>
    </row>
    <row r="844" spans="5:6" ht="12.75">
      <c r="E844" s="16"/>
      <c r="F844" s="16"/>
    </row>
    <row r="845" spans="5:6" ht="12.75">
      <c r="E845" s="16"/>
      <c r="F845" s="16"/>
    </row>
    <row r="846" spans="5:6" ht="12.75">
      <c r="E846" s="16"/>
      <c r="F846" s="16"/>
    </row>
    <row r="847" spans="5:6" ht="12.75">
      <c r="E847" s="16"/>
      <c r="F847" s="16"/>
    </row>
    <row r="848" spans="5:6" ht="12.75">
      <c r="E848" s="16"/>
      <c r="F848" s="16"/>
    </row>
    <row r="849" spans="5:6" ht="12.75">
      <c r="E849" s="16"/>
      <c r="F849" s="16"/>
    </row>
    <row r="850" spans="5:6" ht="12.75">
      <c r="E850" s="16"/>
      <c r="F850" s="16"/>
    </row>
    <row r="851" spans="5:6" ht="12.75">
      <c r="E851" s="16"/>
      <c r="F851" s="16"/>
    </row>
    <row r="852" spans="5:6" ht="12.75">
      <c r="E852" s="16"/>
      <c r="F852" s="16"/>
    </row>
    <row r="853" spans="5:6" ht="12.75">
      <c r="E853" s="16"/>
      <c r="F853" s="16"/>
    </row>
    <row r="854" spans="5:6" ht="12.75">
      <c r="E854" s="16"/>
      <c r="F854" s="16"/>
    </row>
    <row r="855" spans="5:6" ht="12.75">
      <c r="E855" s="16"/>
      <c r="F855" s="16"/>
    </row>
    <row r="856" spans="5:6" ht="12.75">
      <c r="E856" s="16"/>
      <c r="F856" s="16"/>
    </row>
    <row r="857" spans="5:6" ht="12.75">
      <c r="E857" s="16"/>
      <c r="F857" s="16"/>
    </row>
    <row r="858" spans="5:6" ht="12.75">
      <c r="E858" s="16"/>
      <c r="F858" s="16"/>
    </row>
    <row r="859" spans="5:6" ht="12.75">
      <c r="E859" s="16"/>
      <c r="F859" s="16"/>
    </row>
    <row r="860" spans="5:6" ht="12.75">
      <c r="E860" s="16"/>
      <c r="F860" s="16"/>
    </row>
    <row r="861" spans="5:6" ht="12.75">
      <c r="E861" s="16"/>
      <c r="F861" s="16"/>
    </row>
    <row r="862" spans="5:6" ht="12.75">
      <c r="E862" s="16"/>
      <c r="F862" s="16"/>
    </row>
    <row r="863" spans="5:6" ht="12.75">
      <c r="E863" s="16"/>
      <c r="F863" s="16"/>
    </row>
    <row r="864" spans="5:6" ht="12.75">
      <c r="E864" s="16"/>
      <c r="F864" s="16"/>
    </row>
    <row r="865" spans="5:6" ht="12.75">
      <c r="E865" s="16"/>
      <c r="F865" s="16"/>
    </row>
    <row r="866" spans="5:6" ht="12.75">
      <c r="E866" s="16"/>
      <c r="F866" s="16"/>
    </row>
    <row r="867" spans="5:6" ht="12.75">
      <c r="E867" s="16"/>
      <c r="F867" s="16"/>
    </row>
    <row r="868" spans="5:6" ht="12.75">
      <c r="E868" s="16"/>
      <c r="F868" s="16"/>
    </row>
    <row r="869" spans="5:6" ht="12.75">
      <c r="E869" s="16"/>
      <c r="F869" s="16"/>
    </row>
    <row r="870" spans="5:6" ht="12.75">
      <c r="E870" s="16"/>
      <c r="F870" s="16"/>
    </row>
    <row r="871" spans="5:6" ht="12.75">
      <c r="E871" s="16"/>
      <c r="F871" s="16"/>
    </row>
    <row r="872" spans="5:6" ht="12.75">
      <c r="E872" s="16"/>
      <c r="F872" s="16"/>
    </row>
    <row r="873" spans="5:6" ht="12.75">
      <c r="E873" s="16"/>
      <c r="F873" s="16"/>
    </row>
    <row r="874" spans="5:6" ht="12.75">
      <c r="E874" s="16"/>
      <c r="F874" s="16"/>
    </row>
    <row r="875" spans="5:6" ht="12.75">
      <c r="E875" s="16"/>
      <c r="F875" s="16"/>
    </row>
    <row r="876" spans="5:6" ht="12.75">
      <c r="E876" s="16"/>
      <c r="F876" s="16"/>
    </row>
    <row r="877" spans="5:6" ht="12.75">
      <c r="E877" s="16"/>
      <c r="F877" s="16"/>
    </row>
    <row r="878" spans="5:6" ht="12.75">
      <c r="E878" s="16"/>
      <c r="F878" s="16"/>
    </row>
    <row r="879" spans="5:6" ht="12.75">
      <c r="E879" s="16"/>
      <c r="F879" s="16"/>
    </row>
    <row r="880" spans="5:6" ht="12.75">
      <c r="E880" s="16"/>
      <c r="F880" s="16"/>
    </row>
    <row r="881" spans="5:6" ht="12.75">
      <c r="E881" s="16"/>
      <c r="F881" s="16"/>
    </row>
    <row r="882" spans="5:6" ht="12.75">
      <c r="E882" s="16"/>
      <c r="F882" s="16"/>
    </row>
    <row r="883" spans="5:6" ht="12.75">
      <c r="E883" s="16"/>
      <c r="F883" s="16"/>
    </row>
    <row r="884" spans="5:6" ht="12.75">
      <c r="E884" s="16"/>
      <c r="F884" s="16"/>
    </row>
    <row r="885" spans="5:6" ht="12.75">
      <c r="E885" s="16"/>
      <c r="F885" s="16"/>
    </row>
  </sheetData>
  <sheetProtection password="CDD5" sheet="1" objects="1" scenarios="1"/>
  <mergeCells count="41">
    <mergeCell ref="AB3:AB5"/>
    <mergeCell ref="W3:W5"/>
    <mergeCell ref="N1:N5"/>
    <mergeCell ref="AC3:AC5"/>
    <mergeCell ref="AD3:AD5"/>
    <mergeCell ref="AE3:AE5"/>
    <mergeCell ref="AF3:AF5"/>
    <mergeCell ref="V1:AF1"/>
    <mergeCell ref="O1:U1"/>
    <mergeCell ref="O3:O5"/>
    <mergeCell ref="T3:T5"/>
    <mergeCell ref="M1:M5"/>
    <mergeCell ref="S3:S5"/>
    <mergeCell ref="P3:P5"/>
    <mergeCell ref="Q3:Q5"/>
    <mergeCell ref="AA3:AA5"/>
    <mergeCell ref="C6:C7"/>
    <mergeCell ref="Z3:Z5"/>
    <mergeCell ref="R3:R5"/>
    <mergeCell ref="U3:U5"/>
    <mergeCell ref="V3:V5"/>
    <mergeCell ref="K2:K5"/>
    <mergeCell ref="L2:L5"/>
    <mergeCell ref="J1:L1"/>
    <mergeCell ref="E1:F1"/>
    <mergeCell ref="G1:I1"/>
    <mergeCell ref="Y3:Y5"/>
    <mergeCell ref="X3:X5"/>
    <mergeCell ref="H2:H5"/>
    <mergeCell ref="I2:I5"/>
    <mergeCell ref="G2:G5"/>
    <mergeCell ref="B6:B7"/>
    <mergeCell ref="F2:F5"/>
    <mergeCell ref="C2:C5"/>
    <mergeCell ref="A6:A7"/>
    <mergeCell ref="A1:D1"/>
    <mergeCell ref="J2:J5"/>
    <mergeCell ref="A2:A5"/>
    <mergeCell ref="B2:B5"/>
    <mergeCell ref="D2:D5"/>
    <mergeCell ref="E2:E5"/>
  </mergeCells>
  <printOptions horizontalCentered="1" verticalCentered="1"/>
  <pageMargins left="0.25" right="0.25" top="0.75" bottom="0.75" header="0.3" footer="0.3"/>
  <pageSetup blackAndWhite="1" horizontalDpi="300" verticalDpi="300" orientation="landscape" pageOrder="overThenDown" paperSize="9" scale="69" r:id="rId3"/>
  <headerFooter alignWithMargins="0">
    <oddHeader>&amp;R&amp;"MS Sans Serif,Gras"&amp;12&amp;P</oddHeader>
  </headerFooter>
  <colBreaks count="1" manualBreakCount="1">
    <brk id="14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22">
      <selection activeCell="G38" sqref="G38"/>
    </sheetView>
  </sheetViews>
  <sheetFormatPr defaultColWidth="14.8515625" defaultRowHeight="12.75"/>
  <cols>
    <col min="1" max="1" width="6.421875" style="175" customWidth="1"/>
    <col min="2" max="2" width="27.7109375" style="175" customWidth="1"/>
    <col min="3" max="3" width="11.7109375" style="175" customWidth="1"/>
    <col min="4" max="4" width="12.00390625" style="175" customWidth="1"/>
    <col min="5" max="5" width="6.57421875" style="175" customWidth="1"/>
    <col min="6" max="6" width="13.00390625" style="175" customWidth="1"/>
    <col min="7" max="7" width="17.8515625" style="175" customWidth="1"/>
    <col min="8" max="8" width="15.8515625" style="175" customWidth="1"/>
    <col min="9" max="11" width="11.7109375" style="175" customWidth="1"/>
    <col min="12" max="16384" width="14.8515625" style="175" customWidth="1"/>
  </cols>
  <sheetData>
    <row r="1" spans="1:8" ht="15" customHeight="1" thickTop="1">
      <c r="A1" s="451" t="s">
        <v>113</v>
      </c>
      <c r="B1" s="452"/>
      <c r="C1" s="453"/>
      <c r="D1" s="245"/>
      <c r="E1" s="428" t="s">
        <v>114</v>
      </c>
      <c r="F1" s="428"/>
      <c r="G1" s="454" t="str">
        <f>'Coordonnées et guide'!B5</f>
        <v>Michel Florentin</v>
      </c>
      <c r="H1" s="454"/>
    </row>
    <row r="2" spans="1:8" ht="15" customHeight="1">
      <c r="A2" s="455" t="str">
        <f>'Coordonnées et guide'!B2</f>
        <v>Atchoum</v>
      </c>
      <c r="B2" s="456"/>
      <c r="C2" s="457"/>
      <c r="D2" s="245"/>
      <c r="E2" s="428" t="s">
        <v>115</v>
      </c>
      <c r="F2" s="428"/>
      <c r="G2" s="454" t="str">
        <f>'Coordonnées et guide'!B6</f>
        <v>Carole Métayer</v>
      </c>
      <c r="H2" s="454"/>
    </row>
    <row r="3" spans="1:8" ht="15" customHeight="1">
      <c r="A3" s="455" t="str">
        <f>'Coordonnées et guide'!B3</f>
        <v>Dojo Soleil levant</v>
      </c>
      <c r="B3" s="456"/>
      <c r="C3" s="457"/>
      <c r="D3" s="245"/>
      <c r="E3" s="428" t="s">
        <v>116</v>
      </c>
      <c r="F3" s="428"/>
      <c r="G3" s="454" t="str">
        <f>'Coordonnées et guide'!B7</f>
        <v>CMB 0123456789</v>
      </c>
      <c r="H3" s="454"/>
    </row>
    <row r="4" spans="1:8" ht="15" customHeight="1" thickBot="1">
      <c r="A4" s="458" t="str">
        <f>'Coordonnées et guide'!B4</f>
        <v>56888 La Rivière</v>
      </c>
      <c r="B4" s="459"/>
      <c r="C4" s="460"/>
      <c r="D4" s="245"/>
      <c r="E4" s="428" t="s">
        <v>117</v>
      </c>
      <c r="F4" s="428"/>
      <c r="G4" s="454" t="str">
        <f>'Coordonnées et guide'!B8</f>
        <v>OU0656…</v>
      </c>
      <c r="H4" s="454"/>
    </row>
    <row r="5" ht="6" customHeight="1" thickBot="1" thickTop="1">
      <c r="D5" s="246"/>
    </row>
    <row r="6" spans="1:8" ht="20.25" customHeight="1" thickBot="1">
      <c r="A6" s="429" t="str">
        <f>"Compte de résultat du 1er septembre "&amp;'Coordonnées et guide'!B11&amp;" au 31 août "&amp;'Coordonnées et guide'!B12</f>
        <v>Compte de résultat du 1er septembre 2012 au 31 août 2013</v>
      </c>
      <c r="B6" s="430"/>
      <c r="C6" s="430"/>
      <c r="D6" s="430"/>
      <c r="E6" s="430"/>
      <c r="F6" s="430"/>
      <c r="G6" s="430"/>
      <c r="H6" s="431"/>
    </row>
    <row r="7" spans="1:8" ht="5.25" customHeight="1">
      <c r="A7" s="463"/>
      <c r="B7" s="463"/>
      <c r="C7" s="463"/>
      <c r="D7" s="463"/>
      <c r="E7" s="463"/>
      <c r="F7" s="463"/>
      <c r="G7" s="463"/>
      <c r="H7" s="463"/>
    </row>
    <row r="8" spans="1:8" ht="20.25" customHeight="1">
      <c r="A8" s="413" t="s">
        <v>4</v>
      </c>
      <c r="B8" s="413"/>
      <c r="C8" s="413"/>
      <c r="D8" s="176"/>
      <c r="E8" s="413" t="s">
        <v>5</v>
      </c>
      <c r="F8" s="413"/>
      <c r="G8" s="413"/>
      <c r="H8" s="413"/>
    </row>
    <row r="9" spans="1:8" ht="16.5" customHeight="1">
      <c r="A9" s="284">
        <f>LIVRE!$V$2</f>
        <v>605</v>
      </c>
      <c r="B9" s="275" t="str">
        <f>LIVRE!$V$3</f>
        <v>Petit matériel Fournitures Entretien</v>
      </c>
      <c r="C9" s="191">
        <f>LIVRE!V6</f>
        <v>60</v>
      </c>
      <c r="D9" s="176"/>
      <c r="E9" s="284">
        <f>LIVRE!$O$2</f>
        <v>708</v>
      </c>
      <c r="F9" s="416" t="str">
        <f>LIVRE!$O$3</f>
        <v>Participation stagiaires</v>
      </c>
      <c r="G9" s="422"/>
      <c r="H9" s="191">
        <f>LIVRE!O6</f>
        <v>1000</v>
      </c>
    </row>
    <row r="10" spans="1:8" ht="16.5" customHeight="1">
      <c r="A10" s="284">
        <f>LIVRE!$W$2</f>
        <v>608</v>
      </c>
      <c r="B10" s="276" t="str">
        <f>LIVRE!$W$3</f>
        <v>Gros équipement Bien durable</v>
      </c>
      <c r="C10" s="191">
        <f>LIVRE!W6</f>
        <v>200</v>
      </c>
      <c r="D10" s="176"/>
      <c r="E10" s="284">
        <f>LIVRE!$P$2</f>
        <v>741</v>
      </c>
      <c r="F10" s="416" t="str">
        <f>LIVRE!$P$3</f>
        <v>Subventions CNDS-Commune-Département</v>
      </c>
      <c r="G10" s="417"/>
      <c r="H10" s="191">
        <f>LIVRE!P6</f>
        <v>1750</v>
      </c>
    </row>
    <row r="11" spans="1:8" ht="16.5" customHeight="1">
      <c r="A11" s="284">
        <f>LIVRE!$X$2</f>
        <v>616</v>
      </c>
      <c r="B11" s="275" t="str">
        <f>LIVRE!$X$3</f>
        <v>Assurances</v>
      </c>
      <c r="C11" s="191">
        <f>LIVRE!X6</f>
        <v>220</v>
      </c>
      <c r="D11" s="176"/>
      <c r="E11" s="284">
        <f>LIVRE!$Q$2</f>
        <v>742</v>
      </c>
      <c r="F11" s="416" t="str">
        <f>LIVRE!$Q$3</f>
        <v>Aide à l'emploi</v>
      </c>
      <c r="G11" s="417"/>
      <c r="H11" s="191">
        <f>LIVRE!Q6</f>
        <v>500</v>
      </c>
    </row>
    <row r="12" spans="1:8" ht="16.5" customHeight="1">
      <c r="A12" s="284">
        <f>LIVRE!$Y$2</f>
        <v>623</v>
      </c>
      <c r="B12" s="275" t="str">
        <f>LIVRE!$Y$3</f>
        <v>Récompenses médailles</v>
      </c>
      <c r="C12" s="191">
        <f>LIVRE!Y6</f>
        <v>70</v>
      </c>
      <c r="D12" s="176"/>
      <c r="E12" s="284">
        <f>LIVRE!$R$2</f>
        <v>750</v>
      </c>
      <c r="F12" s="416" t="str">
        <f>LIVRE!$R$3</f>
        <v>Passeports-Licences fédérales</v>
      </c>
      <c r="G12" s="417"/>
      <c r="H12" s="191">
        <f>LIVRE!R6</f>
        <v>2142</v>
      </c>
    </row>
    <row r="13" spans="1:8" ht="16.5" customHeight="1">
      <c r="A13" s="284">
        <f>LIVRE!$Z$2</f>
        <v>625</v>
      </c>
      <c r="B13" s="275" t="str">
        <f>LIVRE!$Z$3</f>
        <v>Indemnités Km- Hébergement- Nourriture</v>
      </c>
      <c r="C13" s="191">
        <f>LIVRE!Z6</f>
        <v>900</v>
      </c>
      <c r="D13" s="176"/>
      <c r="E13" s="284">
        <f>LIVRE!$S$2</f>
        <v>758</v>
      </c>
      <c r="F13" s="416" t="str">
        <f>LIVRE!$S$3</f>
        <v>Cotisations adhérents</v>
      </c>
      <c r="G13" s="417"/>
      <c r="H13" s="191">
        <f>LIVRE!S6</f>
        <v>7500</v>
      </c>
    </row>
    <row r="14" spans="1:8" ht="16.5" customHeight="1">
      <c r="A14" s="284">
        <f>LIVRE!$AA$2</f>
        <v>626</v>
      </c>
      <c r="B14" s="275" t="str">
        <f>LIVRE!$AA$3</f>
        <v>Frais postaux- Télécommunications</v>
      </c>
      <c r="C14" s="191">
        <f>LIVRE!AA6</f>
        <v>0</v>
      </c>
      <c r="D14" s="176"/>
      <c r="E14" s="284">
        <f>LIVRE!$T$2</f>
        <v>760</v>
      </c>
      <c r="F14" s="416" t="str">
        <f>LIVRE!$T$3</f>
        <v>Produits financiers</v>
      </c>
      <c r="G14" s="417"/>
      <c r="H14" s="191">
        <f>LIVRE!T6</f>
        <v>50</v>
      </c>
    </row>
    <row r="15" spans="1:8" ht="16.5" customHeight="1">
      <c r="A15" s="284">
        <f>LIVRE!$AB$2</f>
        <v>641</v>
      </c>
      <c r="B15" s="275" t="str">
        <f>LIVRE!$AB$3</f>
        <v>Salaire brute professeur</v>
      </c>
      <c r="C15" s="191">
        <f>LIVRE!AB6</f>
        <v>2200</v>
      </c>
      <c r="D15" s="176"/>
      <c r="E15" s="284">
        <f>LIVRE!$U$2</f>
        <v>770</v>
      </c>
      <c r="F15" s="416" t="str">
        <f>LIVRE!$U$3</f>
        <v>Produits exceptionnels</v>
      </c>
      <c r="G15" s="423"/>
      <c r="H15" s="191">
        <f>LIVRE!U6</f>
        <v>1500</v>
      </c>
    </row>
    <row r="16" spans="1:8" ht="16.5" customHeight="1">
      <c r="A16" s="284">
        <f>LIVRE!$AC$2</f>
        <v>645</v>
      </c>
      <c r="B16" s="275" t="str">
        <f>LIVRE!$AC$3</f>
        <v>Salaire Charges patronales</v>
      </c>
      <c r="C16" s="191">
        <f>LIVRE!AC6</f>
        <v>1500</v>
      </c>
      <c r="E16" s="287"/>
      <c r="F16" s="288"/>
      <c r="G16" s="288"/>
      <c r="H16" s="266"/>
    </row>
    <row r="17" spans="1:8" ht="16.5" customHeight="1">
      <c r="A17" s="284">
        <f>LIVRE!$AD$2</f>
        <v>650</v>
      </c>
      <c r="B17" s="275" t="str">
        <f>LIVRE!$AD$3</f>
        <v>Passeports - licences fédérales</v>
      </c>
      <c r="C17" s="191">
        <f>LIVRE!AD6</f>
        <v>782</v>
      </c>
      <c r="E17" s="274"/>
      <c r="F17" s="273"/>
      <c r="G17" s="273"/>
      <c r="H17" s="266"/>
    </row>
    <row r="18" spans="1:8" ht="16.5" customHeight="1">
      <c r="A18" s="284">
        <f>LIVRE!$AE$2</f>
        <v>658</v>
      </c>
      <c r="B18" s="275" t="str">
        <f>LIVRE!$AE$3</f>
        <v>Cotisation CD56 - Ligue</v>
      </c>
      <c r="C18" s="191">
        <f>LIVRE!AE6</f>
        <v>0</v>
      </c>
      <c r="E18" s="274"/>
      <c r="F18" s="273"/>
      <c r="G18" s="273"/>
      <c r="H18" s="266"/>
    </row>
    <row r="19" spans="1:8" ht="16.5" customHeight="1" thickBot="1">
      <c r="A19" s="284">
        <f>LIVRE!$AF$2</f>
        <v>670</v>
      </c>
      <c r="B19" s="275" t="str">
        <f>LIVRE!$AF$3</f>
        <v>Charges exceptionnelles</v>
      </c>
      <c r="C19" s="191">
        <f>LIVRE!AF6</f>
        <v>150</v>
      </c>
      <c r="E19" s="271"/>
      <c r="F19" s="272"/>
      <c r="G19" s="272"/>
      <c r="H19" s="266"/>
    </row>
    <row r="20" spans="1:8" ht="21.75" customHeight="1" thickBot="1">
      <c r="A20" s="420" t="s">
        <v>58</v>
      </c>
      <c r="B20" s="421"/>
      <c r="C20" s="251">
        <f>SUM(C9:C19)</f>
        <v>6082</v>
      </c>
      <c r="E20" s="415" t="s">
        <v>59</v>
      </c>
      <c r="F20" s="427"/>
      <c r="G20" s="427"/>
      <c r="H20" s="190">
        <f>SUM(H9:H16)</f>
        <v>14442</v>
      </c>
    </row>
    <row r="21" ht="5.25" customHeight="1" thickBot="1">
      <c r="A21" s="247"/>
    </row>
    <row r="22" spans="1:6" ht="24.75" customHeight="1" thickBot="1">
      <c r="A22" s="439" t="str">
        <f>"Résultat de l'année "&amp;'Coordonnées et guide'!B11&amp;"/"&amp;'Coordonnées et guide'!B12&amp;"   (B-A)  (+/-) :"</f>
        <v>Résultat de l'année 2012/2013   (B-A)  (+/-) :</v>
      </c>
      <c r="B22" s="439"/>
      <c r="C22" s="439"/>
      <c r="D22" s="440"/>
      <c r="E22" s="441">
        <f>H20-C20</f>
        <v>8360</v>
      </c>
      <c r="F22" s="442"/>
    </row>
    <row r="23" spans="1:6" ht="6.75" customHeight="1" thickBot="1">
      <c r="A23" s="186"/>
      <c r="B23" s="186"/>
      <c r="C23" s="186"/>
      <c r="D23" s="187"/>
      <c r="E23" s="188"/>
      <c r="F23" s="188"/>
    </row>
    <row r="24" spans="1:8" ht="20.25" customHeight="1" thickBot="1">
      <c r="A24" s="401" t="str">
        <f>"Bilan simplifié au 31 août "&amp;'Coordonnées et guide'!B12</f>
        <v>Bilan simplifié au 31 août 2013</v>
      </c>
      <c r="B24" s="402"/>
      <c r="C24" s="402"/>
      <c r="D24" s="402"/>
      <c r="E24" s="402"/>
      <c r="F24" s="402"/>
      <c r="G24" s="402"/>
      <c r="H24" s="403"/>
    </row>
    <row r="25" ht="8.25" customHeight="1">
      <c r="L25" s="262"/>
    </row>
    <row r="26" spans="1:8" ht="30" customHeight="1">
      <c r="A26" s="412" t="s">
        <v>69</v>
      </c>
      <c r="B26" s="412"/>
      <c r="C26" s="412"/>
      <c r="E26" s="413" t="s">
        <v>7</v>
      </c>
      <c r="F26" s="413"/>
      <c r="G26" s="413"/>
      <c r="H26" s="413"/>
    </row>
    <row r="27" spans="1:8" ht="15.75" customHeight="1">
      <c r="A27" s="201">
        <v>512</v>
      </c>
      <c r="B27" s="435" t="s">
        <v>79</v>
      </c>
      <c r="C27" s="437">
        <f>ROUND(LIVRE!I6,2)</f>
        <v>9320</v>
      </c>
      <c r="E27" s="179">
        <v>110</v>
      </c>
      <c r="F27" s="229" t="str">
        <f>"Report à nouveau au 31/08/"&amp;'Coordonnées et guide'!B11</f>
        <v>Report à nouveau au 31/08/2012</v>
      </c>
      <c r="G27" s="229"/>
      <c r="H27" s="191">
        <f>LIVRE!report</f>
        <v>1000</v>
      </c>
    </row>
    <row r="28" spans="1:8" ht="11.25" customHeight="1">
      <c r="A28" s="202">
        <v>514</v>
      </c>
      <c r="B28" s="436"/>
      <c r="C28" s="438"/>
      <c r="E28" s="180"/>
      <c r="F28" s="189" t="str">
        <f>"(égal à l'actif/passif au 31/08/"&amp;'Coordonnées et guide'!B12&amp;")"</f>
        <v>(égal à l'actif/passif au 31/08/2013)</v>
      </c>
      <c r="G28" s="181"/>
      <c r="H28" s="193"/>
    </row>
    <row r="29" spans="1:8" ht="26.25" customHeight="1" thickBot="1">
      <c r="A29" s="177">
        <v>530</v>
      </c>
      <c r="B29" s="178" t="s">
        <v>60</v>
      </c>
      <c r="C29" s="192">
        <f>ROUND(LIVRE!L6,2)</f>
        <v>40</v>
      </c>
      <c r="E29" s="464" t="str">
        <f>"Résultat de l'année "&amp;'Coordonnées et guide'!B11&amp;"/"&amp;'Coordonnées et guide'!B12</f>
        <v>Résultat de l'année 2012/2013</v>
      </c>
      <c r="F29" s="465"/>
      <c r="G29" s="466"/>
      <c r="H29" s="192">
        <f>E22</f>
        <v>8360</v>
      </c>
    </row>
    <row r="30" spans="1:8" s="184" customFormat="1" ht="25.5" customHeight="1" thickBot="1">
      <c r="A30" s="414" t="s">
        <v>61</v>
      </c>
      <c r="B30" s="415"/>
      <c r="C30" s="190">
        <f>ROUND(SUM(C27:C29),2)</f>
        <v>9360</v>
      </c>
      <c r="D30" s="203">
        <f>IF(C30=H30,"","ERREUR !")</f>
      </c>
      <c r="E30" s="414" t="s">
        <v>62</v>
      </c>
      <c r="F30" s="414"/>
      <c r="G30" s="415"/>
      <c r="H30" s="190">
        <f>ROUND(SUM(H27:H29),2)</f>
        <v>9360</v>
      </c>
    </row>
    <row r="31" ht="11.25" customHeight="1" thickBot="1"/>
    <row r="32" spans="1:8" ht="15.75" thickBot="1">
      <c r="A32" s="404" t="s">
        <v>71</v>
      </c>
      <c r="B32" s="405"/>
      <c r="C32" s="405"/>
      <c r="D32" s="406"/>
      <c r="E32" s="407" t="s">
        <v>70</v>
      </c>
      <c r="F32" s="408"/>
      <c r="G32" s="408"/>
      <c r="H32" s="409"/>
    </row>
    <row r="33" spans="1:8" ht="20.25" customHeight="1" thickBot="1">
      <c r="A33" s="410" t="s">
        <v>99</v>
      </c>
      <c r="B33" s="411"/>
      <c r="C33" s="411"/>
      <c r="D33" s="190"/>
      <c r="E33" s="182"/>
      <c r="F33" s="182"/>
      <c r="G33" s="198" t="s">
        <v>63</v>
      </c>
      <c r="H33" s="183" t="s">
        <v>64</v>
      </c>
    </row>
    <row r="34" spans="1:8" ht="17.25" customHeight="1">
      <c r="A34" s="424" t="s">
        <v>100</v>
      </c>
      <c r="B34" s="425"/>
      <c r="C34" s="425"/>
      <c r="D34" s="426"/>
      <c r="E34" s="248" t="s">
        <v>65</v>
      </c>
      <c r="F34" s="194">
        <v>50</v>
      </c>
      <c r="G34" s="204"/>
      <c r="H34" s="197">
        <f aca="true" t="shared" si="0" ref="H34:H42">G34*F34</f>
        <v>0</v>
      </c>
    </row>
    <row r="35" spans="1:8" ht="19.5" customHeight="1">
      <c r="A35" s="424"/>
      <c r="B35" s="425"/>
      <c r="C35" s="425"/>
      <c r="D35" s="426"/>
      <c r="E35" s="249"/>
      <c r="F35" s="195">
        <v>20</v>
      </c>
      <c r="G35" s="204"/>
      <c r="H35" s="197">
        <f t="shared" si="0"/>
        <v>0</v>
      </c>
    </row>
    <row r="36" spans="1:8" ht="19.5" customHeight="1">
      <c r="A36" s="424"/>
      <c r="B36" s="425"/>
      <c r="C36" s="425"/>
      <c r="D36" s="426"/>
      <c r="E36" s="249"/>
      <c r="F36" s="195">
        <v>10</v>
      </c>
      <c r="G36" s="204">
        <v>2</v>
      </c>
      <c r="H36" s="197">
        <f t="shared" si="0"/>
        <v>20</v>
      </c>
    </row>
    <row r="37" spans="1:8" ht="19.5" customHeight="1">
      <c r="A37" s="258" t="s">
        <v>94</v>
      </c>
      <c r="B37" s="259" t="s">
        <v>95</v>
      </c>
      <c r="C37" s="260" t="s">
        <v>96</v>
      </c>
      <c r="D37" s="261" t="s">
        <v>98</v>
      </c>
      <c r="E37" s="250"/>
      <c r="F37" s="196">
        <v>5</v>
      </c>
      <c r="G37" s="204">
        <v>4</v>
      </c>
      <c r="H37" s="197">
        <f t="shared" si="0"/>
        <v>20</v>
      </c>
    </row>
    <row r="38" spans="1:8" ht="19.5" customHeight="1">
      <c r="A38" s="263"/>
      <c r="B38" s="267"/>
      <c r="C38" s="267"/>
      <c r="D38" s="264"/>
      <c r="E38" s="248" t="s">
        <v>66</v>
      </c>
      <c r="F38" s="194">
        <v>2</v>
      </c>
      <c r="G38" s="204"/>
      <c r="H38" s="197">
        <f t="shared" si="0"/>
        <v>0</v>
      </c>
    </row>
    <row r="39" spans="1:8" ht="19.5" customHeight="1">
      <c r="A39" s="252"/>
      <c r="B39" s="268"/>
      <c r="C39" s="268"/>
      <c r="D39" s="253"/>
      <c r="E39" s="249"/>
      <c r="F39" s="195">
        <v>1</v>
      </c>
      <c r="G39" s="204"/>
      <c r="H39" s="197">
        <f t="shared" si="0"/>
        <v>0</v>
      </c>
    </row>
    <row r="40" spans="1:8" ht="19.5" customHeight="1">
      <c r="A40" s="252"/>
      <c r="B40" s="268"/>
      <c r="C40" s="268"/>
      <c r="D40" s="253"/>
      <c r="E40" s="249"/>
      <c r="F40" s="195">
        <v>0.5</v>
      </c>
      <c r="G40" s="204"/>
      <c r="H40" s="197">
        <f t="shared" si="0"/>
        <v>0</v>
      </c>
    </row>
    <row r="41" spans="1:8" ht="19.5" customHeight="1">
      <c r="A41" s="252"/>
      <c r="B41" s="269"/>
      <c r="C41" s="269"/>
      <c r="D41" s="254"/>
      <c r="E41" s="249"/>
      <c r="F41" s="195">
        <v>0.2</v>
      </c>
      <c r="G41" s="204"/>
      <c r="H41" s="197">
        <f t="shared" si="0"/>
        <v>0</v>
      </c>
    </row>
    <row r="42" spans="1:8" ht="19.5" customHeight="1">
      <c r="A42" s="255"/>
      <c r="B42" s="269"/>
      <c r="C42" s="269"/>
      <c r="D42" s="254"/>
      <c r="E42" s="249"/>
      <c r="F42" s="195">
        <v>0.1</v>
      </c>
      <c r="G42" s="204"/>
      <c r="H42" s="199">
        <f t="shared" si="0"/>
        <v>0</v>
      </c>
    </row>
    <row r="43" spans="1:8" ht="19.5" customHeight="1" thickBot="1">
      <c r="A43" s="256"/>
      <c r="B43" s="270"/>
      <c r="C43" s="270"/>
      <c r="D43" s="257"/>
      <c r="E43" s="250"/>
      <c r="F43" s="185" t="s">
        <v>67</v>
      </c>
      <c r="G43" s="418">
        <v>0</v>
      </c>
      <c r="H43" s="419"/>
    </row>
    <row r="44" spans="1:8" ht="23.25" customHeight="1" thickBot="1">
      <c r="A44" s="446" t="s">
        <v>97</v>
      </c>
      <c r="B44" s="447"/>
      <c r="C44" s="447"/>
      <c r="D44" s="251">
        <f>C27</f>
        <v>9320</v>
      </c>
      <c r="E44" s="443" t="s">
        <v>68</v>
      </c>
      <c r="F44" s="444"/>
      <c r="G44" s="445"/>
      <c r="H44" s="200">
        <f>ROUND(SUM(H34:H42,G43),2)</f>
        <v>40</v>
      </c>
    </row>
    <row r="45" spans="1:8" ht="9.75" customHeight="1" thickBot="1">
      <c r="A45" s="448"/>
      <c r="B45" s="449"/>
      <c r="C45" s="449"/>
      <c r="D45" s="450"/>
      <c r="E45" s="433">
        <f>IF(H44+1=C29+1,"","Il y a une erreur dans votre décompte de caisse !")</f>
      </c>
      <c r="F45" s="434"/>
      <c r="G45" s="434"/>
      <c r="H45" s="434"/>
    </row>
    <row r="46" spans="6:8" ht="3" customHeight="1">
      <c r="F46" s="432"/>
      <c r="G46" s="432"/>
      <c r="H46" s="277"/>
    </row>
    <row r="47" spans="1:8" s="239" customFormat="1" ht="14.25" customHeight="1">
      <c r="A47" s="461" t="s">
        <v>118</v>
      </c>
      <c r="B47" s="461"/>
      <c r="C47" s="462" t="str">
        <f>'Coordonnées et guide'!B5&amp;" et "&amp;'Coordonnées et guide'!B6</f>
        <v>Michel Florentin et Carole Métayer</v>
      </c>
      <c r="D47" s="462"/>
      <c r="E47" s="428" t="s">
        <v>122</v>
      </c>
      <c r="F47" s="428"/>
      <c r="G47" s="279" t="s">
        <v>123</v>
      </c>
      <c r="H47" s="279" t="s">
        <v>124</v>
      </c>
    </row>
    <row r="48" spans="1:8" ht="30.75" customHeight="1">
      <c r="A48" s="461"/>
      <c r="B48" s="461"/>
      <c r="C48" s="462"/>
      <c r="D48" s="462"/>
      <c r="E48" s="428"/>
      <c r="F48" s="428"/>
      <c r="G48" s="278"/>
      <c r="H48" s="278"/>
    </row>
  </sheetData>
  <sheetProtection password="CDD5" sheet="1" objects="1" scenarios="1"/>
  <protectedRanges>
    <protectedRange sqref="A38:D43" name="Plage1"/>
  </protectedRanges>
  <mergeCells count="48">
    <mergeCell ref="A47:B48"/>
    <mergeCell ref="C47:D48"/>
    <mergeCell ref="E47:F48"/>
    <mergeCell ref="E4:F4"/>
    <mergeCell ref="G2:H2"/>
    <mergeCell ref="A7:H7"/>
    <mergeCell ref="F12:G12"/>
    <mergeCell ref="F13:G13"/>
    <mergeCell ref="F14:G14"/>
    <mergeCell ref="E29:G29"/>
    <mergeCell ref="A45:D45"/>
    <mergeCell ref="A1:C1"/>
    <mergeCell ref="G1:H1"/>
    <mergeCell ref="A2:C2"/>
    <mergeCell ref="A3:C3"/>
    <mergeCell ref="G3:H3"/>
    <mergeCell ref="G4:H4"/>
    <mergeCell ref="A4:C4"/>
    <mergeCell ref="E1:F1"/>
    <mergeCell ref="E2:F2"/>
    <mergeCell ref="E3:F3"/>
    <mergeCell ref="A6:H6"/>
    <mergeCell ref="F46:G46"/>
    <mergeCell ref="E45:H45"/>
    <mergeCell ref="B27:B28"/>
    <mergeCell ref="C27:C28"/>
    <mergeCell ref="A22:D22"/>
    <mergeCell ref="E22:F22"/>
    <mergeCell ref="E44:G44"/>
    <mergeCell ref="A44:C44"/>
    <mergeCell ref="F11:G11"/>
    <mergeCell ref="G43:H43"/>
    <mergeCell ref="A8:C8"/>
    <mergeCell ref="E8:H8"/>
    <mergeCell ref="A20:B20"/>
    <mergeCell ref="F9:G9"/>
    <mergeCell ref="F10:G10"/>
    <mergeCell ref="F15:G15"/>
    <mergeCell ref="A34:D36"/>
    <mergeCell ref="E20:G20"/>
    <mergeCell ref="A24:H24"/>
    <mergeCell ref="A32:D32"/>
    <mergeCell ref="E32:H32"/>
    <mergeCell ref="A33:C33"/>
    <mergeCell ref="A26:C26"/>
    <mergeCell ref="E26:H26"/>
    <mergeCell ref="A30:B30"/>
    <mergeCell ref="E30:G30"/>
  </mergeCells>
  <printOptions horizontalCentered="1" verticalCentered="1"/>
  <pageMargins left="0.31496062992125984" right="0.31496062992125984" top="0.6692913385826772" bottom="0.4330708661417323" header="0.31496062992125984" footer="0.2362204724409449"/>
  <pageSetup fitToHeight="1" fitToWidth="1" horizontalDpi="300" verticalDpi="300" orientation="portrait" paperSize="9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5.7109375" style="0" customWidth="1"/>
    <col min="2" max="2" width="8.140625" style="0" customWidth="1"/>
    <col min="3" max="3" width="32.8515625" style="101" customWidth="1"/>
    <col min="4" max="4" width="23.28125" style="0" customWidth="1"/>
    <col min="5" max="5" width="25.421875" style="0" customWidth="1"/>
  </cols>
  <sheetData>
    <row r="1" spans="1:5" ht="25.5" customHeight="1">
      <c r="A1" s="476" t="str">
        <f>'Coordonnées et guide'!B2&amp;" "&amp;"- "&amp;'Coordonnées et guide'!B4</f>
        <v>Atchoum - 56888 La Rivière</v>
      </c>
      <c r="B1" s="476"/>
      <c r="C1" s="476"/>
      <c r="D1" s="476"/>
      <c r="E1" s="476"/>
    </row>
    <row r="2" spans="3:5" ht="7.5" customHeight="1">
      <c r="C2" s="145"/>
      <c r="D2" s="146"/>
      <c r="E2" s="146"/>
    </row>
    <row r="3" spans="1:5" ht="27" customHeight="1">
      <c r="A3" s="477" t="str">
        <f>"Rapprochement bancaire avec le compte n° "&amp;'Coordonnées et guide'!B7&amp;'Coordonnées et guide'!B8</f>
        <v>Rapprochement bancaire avec le compte n° CMB 0123456789OU0656…</v>
      </c>
      <c r="B3" s="478"/>
      <c r="C3" s="478"/>
      <c r="D3" s="478"/>
      <c r="E3" s="479"/>
    </row>
    <row r="4" spans="3:5" ht="9.75" customHeight="1" thickBot="1">
      <c r="C4" s="147"/>
      <c r="D4" s="98"/>
      <c r="E4" s="98"/>
    </row>
    <row r="5" spans="1:5" s="26" customFormat="1" ht="24" customHeight="1" thickBot="1">
      <c r="A5" s="474" t="s">
        <v>55</v>
      </c>
      <c r="B5" s="475"/>
      <c r="C5" s="475"/>
      <c r="D5" s="475"/>
      <c r="E5" s="131">
        <f>LIVRE!I6</f>
        <v>9320</v>
      </c>
    </row>
    <row r="6" spans="3:5" s="26" customFormat="1" ht="12" customHeight="1" thickBot="1">
      <c r="C6" s="125"/>
      <c r="D6" s="126"/>
      <c r="E6" s="127" t="s">
        <v>40</v>
      </c>
    </row>
    <row r="7" spans="1:5" s="26" customFormat="1" ht="24" customHeight="1" thickBot="1">
      <c r="A7" s="480" t="s">
        <v>37</v>
      </c>
      <c r="B7" s="481"/>
      <c r="C7" s="481"/>
      <c r="D7" s="481"/>
      <c r="E7" s="128">
        <f>D51</f>
        <v>0</v>
      </c>
    </row>
    <row r="8" spans="3:5" s="26" customFormat="1" ht="12" customHeight="1" thickBot="1">
      <c r="C8" s="125"/>
      <c r="D8" s="126"/>
      <c r="E8" s="127" t="s">
        <v>39</v>
      </c>
    </row>
    <row r="9" spans="1:5" s="26" customFormat="1" ht="24" customHeight="1" thickBot="1">
      <c r="A9" s="467" t="s">
        <v>38</v>
      </c>
      <c r="B9" s="468"/>
      <c r="C9" s="468"/>
      <c r="D9" s="468"/>
      <c r="E9" s="213">
        <f>E51</f>
        <v>0</v>
      </c>
    </row>
    <row r="10" spans="3:5" s="26" customFormat="1" ht="12" customHeight="1" thickBot="1">
      <c r="C10" s="125"/>
      <c r="D10" s="125"/>
      <c r="E10" s="129"/>
    </row>
    <row r="11" spans="1:5" s="26" customFormat="1" ht="24" customHeight="1" thickBot="1">
      <c r="A11" s="474" t="s">
        <v>56</v>
      </c>
      <c r="B11" s="475"/>
      <c r="C11" s="475"/>
      <c r="D11" s="130" t="str">
        <f>'Coordonnées et guide'!B7&amp;'Coordonnées et guide'!B8</f>
        <v>CMB 0123456789OU0656…</v>
      </c>
      <c r="E11" s="131">
        <f>E5-E7+E9</f>
        <v>9320</v>
      </c>
    </row>
    <row r="12" spans="3:5" ht="7.5" customHeight="1">
      <c r="C12" s="100"/>
      <c r="D12" s="99"/>
      <c r="E12" s="99"/>
    </row>
    <row r="13" spans="1:5" ht="44.25" customHeight="1">
      <c r="A13" s="472" t="s">
        <v>73</v>
      </c>
      <c r="B13" s="473"/>
      <c r="C13" s="473"/>
      <c r="D13" s="473"/>
      <c r="E13" s="473"/>
    </row>
    <row r="14" spans="3:5" ht="7.5" customHeight="1">
      <c r="C14" s="100"/>
      <c r="D14" s="99"/>
      <c r="E14" s="99"/>
    </row>
    <row r="15" spans="1:5" s="102" customFormat="1" ht="30.75" customHeight="1">
      <c r="A15" s="469" t="s">
        <v>78</v>
      </c>
      <c r="B15" s="470"/>
      <c r="C15" s="471"/>
      <c r="D15" s="212" t="s">
        <v>72</v>
      </c>
      <c r="E15" s="214" t="s">
        <v>41</v>
      </c>
    </row>
    <row r="16" spans="1:5" s="26" customFormat="1" ht="16.5" customHeight="1">
      <c r="A16" s="215"/>
      <c r="B16" s="230">
        <f>IF(A16="","",VLOOKUP(A16,LIVRE!$A$8:$AB$315,2))</f>
      </c>
      <c r="C16" s="231">
        <f>IF(A16="","",VLOOKUP(A16,LIVRE!$A$8:$AB$315,4))</f>
      </c>
      <c r="D16" s="216">
        <f>IF(C16="","",VLOOKUP(A16,LIVRE!$A$8:$AB$315,7))</f>
      </c>
      <c r="E16" s="216">
        <f>IF(C16="","",VLOOKUP(A16,LIVRE!$A$8:$AB$315,8))</f>
      </c>
    </row>
    <row r="17" spans="1:5" s="26" customFormat="1" ht="16.5" customHeight="1">
      <c r="A17" s="215"/>
      <c r="B17" s="230">
        <f>IF(A17="","",VLOOKUP(A17,LIVRE!$A$8:$AB$315,2))</f>
      </c>
      <c r="C17" s="231">
        <f>IF(A17="","",VLOOKUP(A17,LIVRE!$A$8:$AB$315,4))</f>
      </c>
      <c r="D17" s="216">
        <f>IF(C17="","",VLOOKUP(A17,LIVRE!$A$8:$AB$315,7))</f>
      </c>
      <c r="E17" s="216">
        <f>IF(C17="","",VLOOKUP(A17,LIVRE!$A$8:$AB$315,8))</f>
      </c>
    </row>
    <row r="18" spans="1:5" s="26" customFormat="1" ht="16.5" customHeight="1">
      <c r="A18" s="215"/>
      <c r="B18" s="230">
        <f>IF(A18="","",VLOOKUP(A18,LIVRE!$A$8:$AB$315,2))</f>
      </c>
      <c r="C18" s="231">
        <f>IF(A18="","",VLOOKUP(A18,LIVRE!$A$8:$AB$315,4))</f>
      </c>
      <c r="D18" s="216">
        <f>IF(C18="","",VLOOKUP(A18,LIVRE!$A$8:$AB$315,7))</f>
      </c>
      <c r="E18" s="216">
        <f>IF(C18="","",VLOOKUP(A18,LIVRE!$A$8:$AB$315,8))</f>
      </c>
    </row>
    <row r="19" spans="1:5" s="26" customFormat="1" ht="16.5" customHeight="1">
      <c r="A19" s="215"/>
      <c r="B19" s="230">
        <f>IF(A19="","",VLOOKUP(A19,LIVRE!$A$8:$AB$315,2))</f>
      </c>
      <c r="C19" s="231">
        <f>IF(A19="","",VLOOKUP(A19,LIVRE!$A$8:$AB$315,4))</f>
      </c>
      <c r="D19" s="216">
        <f>IF(C19="","",VLOOKUP(A19,LIVRE!$A$8:$AB$315,7))</f>
      </c>
      <c r="E19" s="216">
        <f>IF(C19="","",VLOOKUP(A19,LIVRE!$A$8:$AB$315,8))</f>
      </c>
    </row>
    <row r="20" spans="1:5" s="26" customFormat="1" ht="16.5" customHeight="1">
      <c r="A20" s="215"/>
      <c r="B20" s="230">
        <f>IF(A20="","",VLOOKUP(A20,LIVRE!$A$8:$AB$315,2))</f>
      </c>
      <c r="C20" s="231">
        <f>IF(A20="","",VLOOKUP(A20,LIVRE!$A$8:$AB$315,4))</f>
      </c>
      <c r="D20" s="216">
        <f>IF(C20="","",VLOOKUP(A20,LIVRE!$A$8:$AB$315,7))</f>
      </c>
      <c r="E20" s="216">
        <f>IF(C20="","",VLOOKUP(A20,LIVRE!$A$8:$AB$315,8))</f>
      </c>
    </row>
    <row r="21" spans="1:5" s="26" customFormat="1" ht="16.5" customHeight="1">
      <c r="A21" s="215"/>
      <c r="B21" s="230">
        <f>IF(A21="","",VLOOKUP(A21,LIVRE!$A$8:$AB$315,2))</f>
      </c>
      <c r="C21" s="231">
        <f>IF(A21="","",VLOOKUP(A21,LIVRE!$A$8:$AB$315,4))</f>
      </c>
      <c r="D21" s="216">
        <f>IF(C21="","",VLOOKUP(A21,LIVRE!$A$8:$AB$315,7))</f>
      </c>
      <c r="E21" s="216">
        <f>IF(C21="","",VLOOKUP(A21,LIVRE!$A$8:$AB$315,8))</f>
      </c>
    </row>
    <row r="22" spans="1:5" s="26" customFormat="1" ht="16.5" customHeight="1">
      <c r="A22" s="215"/>
      <c r="B22" s="230">
        <f>IF(A22="","",VLOOKUP(A22,LIVRE!$A$8:$AB$315,2))</f>
      </c>
      <c r="C22" s="231">
        <f>IF(A22="","",VLOOKUP(A22,LIVRE!$A$8:$AB$315,4))</f>
      </c>
      <c r="D22" s="216">
        <f>IF(C22="","",VLOOKUP(A22,LIVRE!$A$8:$AB$315,7))</f>
      </c>
      <c r="E22" s="216">
        <f>IF(C22="","",VLOOKUP(A22,LIVRE!$A$8:$AB$315,8))</f>
      </c>
    </row>
    <row r="23" spans="1:5" s="26" customFormat="1" ht="16.5" customHeight="1">
      <c r="A23" s="215"/>
      <c r="B23" s="230">
        <f>IF(A23="","",VLOOKUP(A23,LIVRE!$A$8:$AB$315,2))</f>
      </c>
      <c r="C23" s="231">
        <f>IF(A23="","",VLOOKUP(A23,LIVRE!$A$8:$AB$315,4))</f>
      </c>
      <c r="D23" s="216">
        <f>IF(C23="","",VLOOKUP(A23,LIVRE!$A$8:$AB$315,7))</f>
      </c>
      <c r="E23" s="216">
        <f>IF(C23="","",VLOOKUP(A23,LIVRE!$A$8:$AB$315,8))</f>
      </c>
    </row>
    <row r="24" spans="1:5" s="26" customFormat="1" ht="16.5" customHeight="1">
      <c r="A24" s="215"/>
      <c r="B24" s="230">
        <f>IF(A24="","",VLOOKUP(A24,LIVRE!$A$8:$AB$315,2))</f>
      </c>
      <c r="C24" s="231">
        <f>IF(A24="","",VLOOKUP(A24,LIVRE!$A$8:$AB$315,4))</f>
      </c>
      <c r="D24" s="216">
        <f>IF(C24="","",VLOOKUP(A24,LIVRE!$A$8:$AB$315,7))</f>
      </c>
      <c r="E24" s="216">
        <f>IF(C24="","",VLOOKUP(A24,LIVRE!$A$8:$AB$315,8))</f>
      </c>
    </row>
    <row r="25" spans="1:5" s="26" customFormat="1" ht="16.5" customHeight="1">
      <c r="A25" s="215"/>
      <c r="B25" s="230">
        <f>IF(A25="","",VLOOKUP(A25,LIVRE!$A$8:$AB$315,2))</f>
      </c>
      <c r="C25" s="231">
        <f>IF(A25="","",VLOOKUP(A25,LIVRE!$A$8:$AB$315,4))</f>
      </c>
      <c r="D25" s="216">
        <f>IF(C25="","",VLOOKUP(A25,LIVRE!$A$8:$AB$315,7))</f>
      </c>
      <c r="E25" s="216">
        <f>IF(C25="","",VLOOKUP(A25,LIVRE!$A$8:$AB$315,8))</f>
      </c>
    </row>
    <row r="26" spans="1:5" s="26" customFormat="1" ht="16.5" customHeight="1">
      <c r="A26" s="215"/>
      <c r="B26" s="230">
        <f>IF(A26="","",VLOOKUP(A26,LIVRE!$A$8:$AB$315,2))</f>
      </c>
      <c r="C26" s="231">
        <f>IF(A26="","",VLOOKUP(A26,LIVRE!$A$8:$AB$315,4))</f>
      </c>
      <c r="D26" s="216">
        <f>IF(C26="","",VLOOKUP(A26,LIVRE!$A$8:$AB$315,7))</f>
      </c>
      <c r="E26" s="216">
        <f>IF(C26="","",VLOOKUP(A26,LIVRE!$A$8:$AB$315,8))</f>
      </c>
    </row>
    <row r="27" spans="1:5" s="26" customFormat="1" ht="16.5" customHeight="1">
      <c r="A27" s="215"/>
      <c r="B27" s="230">
        <f>IF(A27="","",VLOOKUP(A27,LIVRE!$A$8:$AB$315,2))</f>
      </c>
      <c r="C27" s="231">
        <f>IF(A27="","",VLOOKUP(A27,LIVRE!$A$8:$AB$315,4))</f>
      </c>
      <c r="D27" s="216">
        <f>IF(C27="","",VLOOKUP(A27,LIVRE!$A$8:$AB$315,7))</f>
      </c>
      <c r="E27" s="216">
        <f>IF(C27="","",VLOOKUP(A27,LIVRE!$A$8:$AB$315,8))</f>
      </c>
    </row>
    <row r="28" spans="1:5" s="26" customFormat="1" ht="16.5" customHeight="1">
      <c r="A28" s="215"/>
      <c r="B28" s="230">
        <f>IF(A28="","",VLOOKUP(A28,LIVRE!$A$8:$AB$315,2))</f>
      </c>
      <c r="C28" s="231">
        <f>IF(A28="","",VLOOKUP(A28,LIVRE!$A$8:$AB$315,4))</f>
      </c>
      <c r="D28" s="216">
        <f>IF(C28="","",VLOOKUP(A28,LIVRE!$A$8:$AB$315,7))</f>
      </c>
      <c r="E28" s="216">
        <f>IF(C28="","",VLOOKUP(A28,LIVRE!$A$8:$AB$315,8))</f>
      </c>
    </row>
    <row r="29" spans="1:5" s="26" customFormat="1" ht="16.5" customHeight="1">
      <c r="A29" s="215"/>
      <c r="B29" s="230">
        <f>IF(A29="","",VLOOKUP(A29,LIVRE!$A$8:$AB$315,2))</f>
      </c>
      <c r="C29" s="231">
        <f>IF(A29="","",VLOOKUP(A29,LIVRE!$A$8:$AB$315,4))</f>
      </c>
      <c r="D29" s="216">
        <f>IF(C29="","",VLOOKUP(A29,LIVRE!$A$8:$AB$315,7))</f>
      </c>
      <c r="E29" s="216">
        <f>IF(C29="","",VLOOKUP(A29,LIVRE!$A$8:$AB$315,8))</f>
      </c>
    </row>
    <row r="30" spans="1:5" s="26" customFormat="1" ht="16.5" customHeight="1">
      <c r="A30" s="215"/>
      <c r="B30" s="230">
        <f>IF(A30="","",VLOOKUP(A30,LIVRE!$A$8:$AB$315,2))</f>
      </c>
      <c r="C30" s="231">
        <f>IF(A30="","",VLOOKUP(A30,LIVRE!$A$8:$AB$315,4))</f>
      </c>
      <c r="D30" s="216">
        <f>IF(C30="","",VLOOKUP(A30,LIVRE!$A$8:$AB$315,7))</f>
      </c>
      <c r="E30" s="216">
        <f>IF(C30="","",VLOOKUP(A30,LIVRE!$A$8:$AB$315,8))</f>
      </c>
    </row>
    <row r="31" spans="1:5" s="26" customFormat="1" ht="16.5" customHeight="1">
      <c r="A31" s="215"/>
      <c r="B31" s="230">
        <f>IF(A31="","",VLOOKUP(A31,LIVRE!$A$8:$AB$315,2))</f>
      </c>
      <c r="C31" s="231">
        <f>IF(A31="","",VLOOKUP(A31,LIVRE!$A$8:$AB$315,4))</f>
      </c>
      <c r="D31" s="216">
        <f>IF(C31="","",VLOOKUP(A31,LIVRE!$A$8:$AB$315,7))</f>
      </c>
      <c r="E31" s="216">
        <f>IF(C31="","",VLOOKUP(A31,LIVRE!$A$8:$AB$315,8))</f>
      </c>
    </row>
    <row r="32" spans="1:5" s="26" customFormat="1" ht="16.5" customHeight="1">
      <c r="A32" s="215"/>
      <c r="B32" s="230">
        <f>IF(A32="","",VLOOKUP(A32,LIVRE!$A$8:$AB$315,2))</f>
      </c>
      <c r="C32" s="231">
        <f>IF(A32="","",VLOOKUP(A32,LIVRE!$A$8:$AB$315,4))</f>
      </c>
      <c r="D32" s="216">
        <f>IF(C32="","",VLOOKUP(A32,LIVRE!$A$8:$AB$315,7))</f>
      </c>
      <c r="E32" s="216">
        <f>IF(C32="","",VLOOKUP(A32,LIVRE!$A$8:$AB$315,8))</f>
      </c>
    </row>
    <row r="33" spans="1:5" s="26" customFormat="1" ht="16.5" customHeight="1">
      <c r="A33" s="215"/>
      <c r="B33" s="230">
        <f>IF(A33="","",VLOOKUP(A33,LIVRE!$A$8:$AB$315,2))</f>
      </c>
      <c r="C33" s="231">
        <f>IF(A33="","",VLOOKUP(A33,LIVRE!$A$8:$AB$315,4))</f>
      </c>
      <c r="D33" s="216">
        <f>IF(C33="","",VLOOKUP(A33,LIVRE!$A$8:$AB$315,7))</f>
      </c>
      <c r="E33" s="216">
        <f>IF(C33="","",VLOOKUP(A33,LIVRE!$A$8:$AB$315,8))</f>
      </c>
    </row>
    <row r="34" spans="1:5" s="26" customFormat="1" ht="16.5" customHeight="1">
      <c r="A34" s="215"/>
      <c r="B34" s="230">
        <f>IF(A34="","",VLOOKUP(A34,LIVRE!$A$8:$AB$315,2))</f>
      </c>
      <c r="C34" s="231">
        <f>IF(A34="","",VLOOKUP(A34,LIVRE!$A$8:$AB$315,4))</f>
      </c>
      <c r="D34" s="216">
        <f>IF(C34="","",VLOOKUP(A34,LIVRE!$A$8:$AB$315,7))</f>
      </c>
      <c r="E34" s="216">
        <f>IF(C34="","",VLOOKUP(A34,LIVRE!$A$8:$AB$315,8))</f>
      </c>
    </row>
    <row r="35" spans="1:5" s="26" customFormat="1" ht="16.5" customHeight="1">
      <c r="A35" s="215"/>
      <c r="B35" s="230">
        <f>IF(A35="","",VLOOKUP(A35,LIVRE!$A$8:$AB$315,2))</f>
      </c>
      <c r="C35" s="231">
        <f>IF(A35="","",VLOOKUP(A35,LIVRE!$A$8:$AB$315,4))</f>
      </c>
      <c r="D35" s="216">
        <f>IF(C35="","",VLOOKUP(A35,LIVRE!$A$8:$AB$315,7))</f>
      </c>
      <c r="E35" s="216">
        <f>IF(C35="","",VLOOKUP(A35,LIVRE!$A$8:$AB$315,8))</f>
      </c>
    </row>
    <row r="36" spans="1:5" s="26" customFormat="1" ht="16.5" customHeight="1">
      <c r="A36" s="215"/>
      <c r="B36" s="230">
        <f>IF(A36="","",VLOOKUP(A36,LIVRE!$A$8:$AB$315,2))</f>
      </c>
      <c r="C36" s="231">
        <f>IF(A36="","",VLOOKUP(A36,LIVRE!$A$8:$AB$315,4))</f>
      </c>
      <c r="D36" s="216">
        <f>IF(C36="","",VLOOKUP(A36,LIVRE!$A$8:$AB$315,7))</f>
      </c>
      <c r="E36" s="216">
        <f>IF(C36="","",VLOOKUP(A36,LIVRE!$A$8:$AB$315,8))</f>
      </c>
    </row>
    <row r="37" spans="1:5" s="26" customFormat="1" ht="16.5" customHeight="1">
      <c r="A37" s="215"/>
      <c r="B37" s="230">
        <f>IF(A37="","",VLOOKUP(A37,LIVRE!$A$8:$AB$315,2))</f>
      </c>
      <c r="C37" s="231">
        <f>IF(A37="","",VLOOKUP(A37,LIVRE!$A$8:$AB$315,4))</f>
      </c>
      <c r="D37" s="216">
        <f>IF(C37="","",VLOOKUP(A37,LIVRE!$A$8:$AB$315,7))</f>
      </c>
      <c r="E37" s="216">
        <f>IF(C37="","",VLOOKUP(A37,LIVRE!$A$8:$AB$315,8))</f>
      </c>
    </row>
    <row r="38" spans="1:5" s="26" customFormat="1" ht="16.5" customHeight="1">
      <c r="A38" s="215"/>
      <c r="B38" s="230"/>
      <c r="C38" s="231"/>
      <c r="D38" s="216"/>
      <c r="E38" s="216"/>
    </row>
    <row r="39" spans="1:5" s="26" customFormat="1" ht="16.5" customHeight="1">
      <c r="A39" s="215"/>
      <c r="B39" s="230"/>
      <c r="C39" s="231"/>
      <c r="D39" s="216"/>
      <c r="E39" s="216"/>
    </row>
    <row r="40" spans="1:5" s="26" customFormat="1" ht="16.5" customHeight="1">
      <c r="A40" s="215"/>
      <c r="B40" s="230"/>
      <c r="C40" s="231"/>
      <c r="D40" s="216"/>
      <c r="E40" s="216"/>
    </row>
    <row r="41" spans="1:5" s="26" customFormat="1" ht="16.5" customHeight="1">
      <c r="A41" s="215"/>
      <c r="B41" s="230"/>
      <c r="C41" s="231"/>
      <c r="D41" s="216"/>
      <c r="E41" s="216"/>
    </row>
    <row r="42" spans="1:5" s="26" customFormat="1" ht="16.5" customHeight="1">
      <c r="A42" s="215"/>
      <c r="B42" s="230">
        <f>IF(A42="","",VLOOKUP(A42,LIVRE!$A$8:$AB$315,2))</f>
      </c>
      <c r="C42" s="231">
        <f>IF(A42="","",VLOOKUP(A42,LIVRE!$A$8:$AB$315,4))</f>
      </c>
      <c r="D42" s="216">
        <f>IF(C42="","",VLOOKUP(A42,LIVRE!$A$8:$AB$315,7))</f>
      </c>
      <c r="E42" s="216">
        <f>IF(C42="","",VLOOKUP(A42,LIVRE!$A$8:$AB$315,8))</f>
      </c>
    </row>
    <row r="43" spans="1:5" s="26" customFormat="1" ht="16.5" customHeight="1">
      <c r="A43" s="215"/>
      <c r="B43" s="230">
        <f>IF(A43="","",VLOOKUP(A43,LIVRE!$A$8:$AB$315,2))</f>
      </c>
      <c r="C43" s="231">
        <f>IF(A43="","",VLOOKUP(A43,LIVRE!$A$8:$AB$315,4))</f>
      </c>
      <c r="D43" s="216">
        <f>IF(C43="","",VLOOKUP(A43,LIVRE!$A$8:$AB$315,7))</f>
      </c>
      <c r="E43" s="216">
        <f>IF(C43="","",VLOOKUP(A43,LIVRE!$A$8:$AB$315,8))</f>
      </c>
    </row>
    <row r="44" spans="1:5" s="26" customFormat="1" ht="16.5" customHeight="1">
      <c r="A44" s="215"/>
      <c r="B44" s="230">
        <f>IF(A44="","",VLOOKUP(A44,LIVRE!$A$8:$AB$315,2))</f>
      </c>
      <c r="C44" s="231">
        <f>IF(A44="","",VLOOKUP(A44,LIVRE!$A$8:$AB$315,4))</f>
      </c>
      <c r="D44" s="216">
        <f>IF(C44="","",VLOOKUP(A44,LIVRE!$A$8:$AB$315,7))</f>
      </c>
      <c r="E44" s="216">
        <f>IF(C44="","",VLOOKUP(A44,LIVRE!$A$8:$AB$315,8))</f>
      </c>
    </row>
    <row r="45" spans="1:5" s="26" customFormat="1" ht="16.5" customHeight="1">
      <c r="A45" s="215"/>
      <c r="B45" s="230"/>
      <c r="C45" s="231"/>
      <c r="D45" s="216"/>
      <c r="E45" s="216"/>
    </row>
    <row r="46" spans="1:5" s="26" customFormat="1" ht="16.5" customHeight="1">
      <c r="A46" s="215"/>
      <c r="B46" s="230"/>
      <c r="C46" s="231"/>
      <c r="D46" s="216"/>
      <c r="E46" s="216"/>
    </row>
    <row r="47" spans="1:5" s="26" customFormat="1" ht="16.5" customHeight="1">
      <c r="A47" s="215"/>
      <c r="B47" s="230"/>
      <c r="C47" s="231"/>
      <c r="D47" s="216"/>
      <c r="E47" s="216"/>
    </row>
    <row r="48" spans="1:5" s="26" customFormat="1" ht="16.5" customHeight="1">
      <c r="A48" s="215"/>
      <c r="B48" s="230">
        <f>IF(A48="","",VLOOKUP(A48,LIVRE!$A$8:$AB$315,2))</f>
      </c>
      <c r="C48" s="231">
        <f>IF(A48="","",VLOOKUP(A48,LIVRE!$A$8:$AB$315,4))</f>
      </c>
      <c r="D48" s="216">
        <f>IF(C48="","",VLOOKUP(A48,LIVRE!$A$8:$AB$315,7))</f>
      </c>
      <c r="E48" s="216">
        <f>IF(C48="","",VLOOKUP(A48,LIVRE!$A$8:$AB$315,8))</f>
      </c>
    </row>
    <row r="49" spans="1:5" s="26" customFormat="1" ht="16.5" customHeight="1">
      <c r="A49" s="215"/>
      <c r="B49" s="230">
        <f>IF(A49="","",VLOOKUP(A49,LIVRE!$A$8:$AB$315,2))</f>
      </c>
      <c r="C49" s="231">
        <f>IF(A49="","",VLOOKUP(A49,LIVRE!$A$8:$AB$315,4))</f>
      </c>
      <c r="D49" s="216">
        <f>IF(C49="","",VLOOKUP(A49,LIVRE!$A$8:$AB$315,7))</f>
      </c>
      <c r="E49" s="216">
        <f>IF(C49="","",VLOOKUP(A49,LIVRE!$A$8:$AB$315,8))</f>
      </c>
    </row>
    <row r="50" spans="1:5" s="26" customFormat="1" ht="16.5" customHeight="1">
      <c r="A50" s="215"/>
      <c r="B50" s="230">
        <f>IF(A50="","",VLOOKUP(A50,LIVRE!$A$8:$AB$315,2))</f>
      </c>
      <c r="C50" s="231">
        <f>IF(A50="","",VLOOKUP(A50,LIVRE!$A$8:$AB$315,4))</f>
      </c>
      <c r="D50" s="216">
        <f>IF(C50="","",VLOOKUP(A50,LIVRE!$A$8:$AB$315,7))</f>
      </c>
      <c r="E50" s="216">
        <f>IF(C50="","",VLOOKUP(A50,LIVRE!$A$8:$AB$315,8))</f>
      </c>
    </row>
    <row r="51" spans="1:5" s="26" customFormat="1" ht="20.25" customHeight="1">
      <c r="A51" s="217"/>
      <c r="B51" s="218"/>
      <c r="C51" s="219" t="s">
        <v>36</v>
      </c>
      <c r="D51" s="220">
        <f>SUM(D16:D50)</f>
        <v>0</v>
      </c>
      <c r="E51" s="220">
        <f>SUM(E16:E50)</f>
        <v>0</v>
      </c>
    </row>
  </sheetData>
  <sheetProtection password="CA55" sheet="1" objects="1" scenarios="1"/>
  <mergeCells count="8">
    <mergeCell ref="A9:D9"/>
    <mergeCell ref="A15:C15"/>
    <mergeCell ref="A13:E13"/>
    <mergeCell ref="A11:C11"/>
    <mergeCell ref="A1:E1"/>
    <mergeCell ref="A3:E3"/>
    <mergeCell ref="A5:D5"/>
    <mergeCell ref="A7:D7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86" r:id="rId4"/>
  <headerFooter alignWithMargins="0">
    <oddFooter>&amp;R&amp;"MS Sans Serif,Italique"&amp;8Imprimé le 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7" zoomScaleNormal="77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2.57421875" style="155" customWidth="1"/>
    <col min="2" max="2" width="6.140625" style="156" customWidth="1"/>
    <col min="3" max="3" width="25.7109375" style="155" customWidth="1"/>
    <col min="4" max="5" width="12.7109375" style="155" hidden="1" customWidth="1"/>
    <col min="6" max="6" width="13.28125" style="156" customWidth="1"/>
    <col min="7" max="8" width="13.28125" style="156" hidden="1" customWidth="1"/>
    <col min="9" max="9" width="13.421875" style="156" customWidth="1"/>
    <col min="10" max="10" width="3.7109375" style="157" customWidth="1"/>
    <col min="11" max="11" width="6.140625" style="156" customWidth="1"/>
    <col min="12" max="12" width="25.7109375" style="158" customWidth="1"/>
    <col min="13" max="14" width="12.7109375" style="155" hidden="1" customWidth="1"/>
    <col min="15" max="15" width="13.7109375" style="156" customWidth="1"/>
    <col min="16" max="17" width="13.28125" style="156" hidden="1" customWidth="1"/>
    <col min="18" max="18" width="15.140625" style="156" customWidth="1"/>
    <col min="19" max="19" width="3.7109375" style="157" customWidth="1"/>
    <col min="20" max="20" width="6.140625" style="156" customWidth="1"/>
    <col min="21" max="21" width="25.7109375" style="158" customWidth="1"/>
    <col min="22" max="23" width="12.7109375" style="155" hidden="1" customWidth="1"/>
    <col min="24" max="24" width="14.00390625" style="156" customWidth="1"/>
    <col min="25" max="26" width="13.28125" style="156" hidden="1" customWidth="1"/>
    <col min="27" max="27" width="13.8515625" style="156" customWidth="1"/>
    <col min="28" max="28" width="3.7109375" style="157" customWidth="1"/>
    <col min="29" max="29" width="6.140625" style="156" customWidth="1"/>
    <col min="30" max="30" width="25.7109375" style="158" customWidth="1"/>
    <col min="31" max="32" width="12.7109375" style="155" hidden="1" customWidth="1"/>
    <col min="33" max="33" width="14.00390625" style="156" customWidth="1"/>
    <col min="34" max="35" width="13.28125" style="156" hidden="1" customWidth="1"/>
    <col min="36" max="36" width="13.8515625" style="156" customWidth="1"/>
    <col min="37" max="16384" width="11.421875" style="155" customWidth="1"/>
  </cols>
  <sheetData>
    <row r="1" spans="2:28" s="148" customFormat="1" ht="36.75" customHeight="1">
      <c r="B1" s="149"/>
      <c r="C1" s="482" t="s">
        <v>111</v>
      </c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</row>
    <row r="2" spans="1:36" ht="18" customHeight="1">
      <c r="A2" s="150"/>
      <c r="B2" s="151"/>
      <c r="C2" s="152" t="s">
        <v>113</v>
      </c>
      <c r="D2" s="152"/>
      <c r="E2" s="152"/>
      <c r="F2" s="487" t="str">
        <f>'Coordonnées et guide'!B2&amp;" "&amp;"- "&amp;'Coordonnées et guide'!B4</f>
        <v>Atchoum - 56888 La Rivière</v>
      </c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153"/>
      <c r="T2" s="153"/>
      <c r="U2" s="152" t="s">
        <v>10</v>
      </c>
      <c r="V2" s="152"/>
      <c r="W2" s="152"/>
      <c r="X2" s="486" t="str">
        <f>'Coordonnées et guide'!B11&amp;"/"&amp;'Coordonnées et guide'!B12</f>
        <v>2012/2013</v>
      </c>
      <c r="Y2" s="486"/>
      <c r="Z2" s="486"/>
      <c r="AA2" s="486"/>
      <c r="AB2" s="154"/>
      <c r="AC2" s="153"/>
      <c r="AD2" s="152"/>
      <c r="AE2" s="152"/>
      <c r="AF2" s="152"/>
      <c r="AG2" s="148"/>
      <c r="AH2" s="148"/>
      <c r="AI2" s="148"/>
      <c r="AJ2" s="148"/>
    </row>
    <row r="3" ht="13.5" thickBot="1"/>
    <row r="4" spans="1:36" ht="19.5" customHeight="1" thickBot="1">
      <c r="A4" s="151"/>
      <c r="B4" s="151"/>
      <c r="C4" s="103" t="s">
        <v>42</v>
      </c>
      <c r="D4" s="221"/>
      <c r="E4" s="221"/>
      <c r="F4" s="483" t="s">
        <v>140</v>
      </c>
      <c r="G4" s="484"/>
      <c r="H4" s="484"/>
      <c r="I4" s="485"/>
      <c r="J4" s="159"/>
      <c r="K4" s="151"/>
      <c r="L4" s="103" t="s">
        <v>43</v>
      </c>
      <c r="M4" s="221"/>
      <c r="N4" s="221"/>
      <c r="O4" s="483"/>
      <c r="P4" s="484"/>
      <c r="Q4" s="484"/>
      <c r="R4" s="485"/>
      <c r="S4" s="160"/>
      <c r="T4" s="151"/>
      <c r="U4" s="103" t="s">
        <v>44</v>
      </c>
      <c r="V4" s="166">
        <f>IF(Q4="","",VLOOKUP(Q4,LIVRE!$A$8:$AB$315,8))</f>
      </c>
      <c r="W4" s="221"/>
      <c r="X4" s="483"/>
      <c r="Y4" s="484"/>
      <c r="Z4" s="484"/>
      <c r="AA4" s="485"/>
      <c r="AB4" s="159"/>
      <c r="AC4" s="151"/>
      <c r="AD4" s="103" t="s">
        <v>45</v>
      </c>
      <c r="AE4" s="166">
        <f>IF(Z4="","",VLOOKUP(Z4,LIVRE!$A$8:$AB$315,8))</f>
      </c>
      <c r="AF4" s="221"/>
      <c r="AG4" s="483"/>
      <c r="AH4" s="484"/>
      <c r="AI4" s="484"/>
      <c r="AJ4" s="485"/>
    </row>
    <row r="5" spans="1:36" ht="16.5" thickBot="1">
      <c r="A5" s="161"/>
      <c r="B5" s="162" t="s">
        <v>46</v>
      </c>
      <c r="C5" s="301" t="s">
        <v>47</v>
      </c>
      <c r="D5" s="297"/>
      <c r="E5" s="297"/>
      <c r="F5" s="298" t="s">
        <v>48</v>
      </c>
      <c r="G5" s="299"/>
      <c r="H5" s="299"/>
      <c r="I5" s="300" t="s">
        <v>49</v>
      </c>
      <c r="J5" s="104"/>
      <c r="K5" s="162" t="s">
        <v>46</v>
      </c>
      <c r="L5" s="296" t="s">
        <v>47</v>
      </c>
      <c r="M5" s="297"/>
      <c r="N5" s="297"/>
      <c r="O5" s="298" t="s">
        <v>48</v>
      </c>
      <c r="P5" s="299"/>
      <c r="Q5" s="299"/>
      <c r="R5" s="300" t="s">
        <v>49</v>
      </c>
      <c r="S5" s="104"/>
      <c r="T5" s="162" t="s">
        <v>46</v>
      </c>
      <c r="U5" s="296" t="s">
        <v>47</v>
      </c>
      <c r="V5" s="297"/>
      <c r="W5" s="297"/>
      <c r="X5" s="298" t="s">
        <v>48</v>
      </c>
      <c r="Y5" s="299"/>
      <c r="Z5" s="299"/>
      <c r="AA5" s="300" t="s">
        <v>49</v>
      </c>
      <c r="AB5" s="104"/>
      <c r="AC5" s="162" t="s">
        <v>46</v>
      </c>
      <c r="AD5" s="296" t="s">
        <v>47</v>
      </c>
      <c r="AE5" s="297"/>
      <c r="AF5" s="297"/>
      <c r="AG5" s="298" t="s">
        <v>48</v>
      </c>
      <c r="AH5" s="299"/>
      <c r="AI5" s="299"/>
      <c r="AJ5" s="300" t="s">
        <v>49</v>
      </c>
    </row>
    <row r="6" spans="1:36" ht="34.5" customHeight="1">
      <c r="A6" s="163"/>
      <c r="B6" s="488"/>
      <c r="C6" s="105" t="s">
        <v>50</v>
      </c>
      <c r="D6" s="223" t="s">
        <v>74</v>
      </c>
      <c r="E6" s="223" t="s">
        <v>75</v>
      </c>
      <c r="F6" s="106" t="s">
        <v>51</v>
      </c>
      <c r="G6" s="223" t="s">
        <v>76</v>
      </c>
      <c r="H6" s="223" t="s">
        <v>77</v>
      </c>
      <c r="I6" s="107" t="s">
        <v>52</v>
      </c>
      <c r="J6" s="108"/>
      <c r="K6" s="488"/>
      <c r="L6" s="109" t="s">
        <v>50</v>
      </c>
      <c r="M6" s="223" t="s">
        <v>74</v>
      </c>
      <c r="N6" s="223" t="s">
        <v>75</v>
      </c>
      <c r="O6" s="106" t="s">
        <v>51</v>
      </c>
      <c r="P6" s="223" t="s">
        <v>76</v>
      </c>
      <c r="Q6" s="223" t="s">
        <v>77</v>
      </c>
      <c r="R6" s="107" t="s">
        <v>52</v>
      </c>
      <c r="S6" s="108"/>
      <c r="T6" s="488"/>
      <c r="U6" s="109" t="s">
        <v>50</v>
      </c>
      <c r="V6" s="223" t="s">
        <v>74</v>
      </c>
      <c r="W6" s="223" t="s">
        <v>75</v>
      </c>
      <c r="X6" s="106" t="s">
        <v>51</v>
      </c>
      <c r="Y6" s="223" t="s">
        <v>76</v>
      </c>
      <c r="Z6" s="223" t="s">
        <v>77</v>
      </c>
      <c r="AA6" s="107" t="s">
        <v>52</v>
      </c>
      <c r="AB6" s="108"/>
      <c r="AC6" s="488"/>
      <c r="AD6" s="109" t="s">
        <v>50</v>
      </c>
      <c r="AE6" s="223" t="s">
        <v>74</v>
      </c>
      <c r="AF6" s="223" t="s">
        <v>75</v>
      </c>
      <c r="AG6" s="106" t="s">
        <v>51</v>
      </c>
      <c r="AH6" s="223" t="s">
        <v>76</v>
      </c>
      <c r="AI6" s="223" t="s">
        <v>77</v>
      </c>
      <c r="AJ6" s="107" t="s">
        <v>52</v>
      </c>
    </row>
    <row r="7" spans="1:36" s="165" customFormat="1" ht="21" thickBot="1">
      <c r="A7" s="164"/>
      <c r="B7" s="489"/>
      <c r="C7" s="114">
        <f>F63-I63</f>
        <v>30</v>
      </c>
      <c r="D7" s="224"/>
      <c r="E7" s="224"/>
      <c r="F7" s="115">
        <f>F63</f>
        <v>1000</v>
      </c>
      <c r="G7" s="225"/>
      <c r="H7" s="225"/>
      <c r="I7" s="116">
        <f>I63</f>
        <v>970</v>
      </c>
      <c r="J7" s="113"/>
      <c r="K7" s="489"/>
      <c r="L7" s="110">
        <f>O63-R63</f>
        <v>0</v>
      </c>
      <c r="M7" s="224"/>
      <c r="N7" s="224"/>
      <c r="O7" s="111">
        <f>O63</f>
        <v>0</v>
      </c>
      <c r="P7" s="225"/>
      <c r="Q7" s="225"/>
      <c r="R7" s="112">
        <f>R63</f>
        <v>0</v>
      </c>
      <c r="S7" s="113"/>
      <c r="T7" s="489"/>
      <c r="U7" s="114">
        <f>X63-AA63</f>
        <v>0</v>
      </c>
      <c r="V7" s="224"/>
      <c r="W7" s="224"/>
      <c r="X7" s="111">
        <f>X63</f>
        <v>0</v>
      </c>
      <c r="Y7" s="225"/>
      <c r="Z7" s="225"/>
      <c r="AA7" s="112">
        <f>AA63</f>
        <v>0</v>
      </c>
      <c r="AB7" s="113"/>
      <c r="AC7" s="489"/>
      <c r="AD7" s="114">
        <f>AG63-AJ63</f>
        <v>0</v>
      </c>
      <c r="AE7" s="224"/>
      <c r="AF7" s="224"/>
      <c r="AG7" s="111">
        <f>AG63</f>
        <v>0</v>
      </c>
      <c r="AH7" s="225"/>
      <c r="AI7" s="225"/>
      <c r="AJ7" s="112">
        <f>AJ63</f>
        <v>0</v>
      </c>
    </row>
    <row r="8" spans="2:36" s="158" customFormat="1" ht="15.75" thickBot="1">
      <c r="B8" s="117">
        <v>16</v>
      </c>
      <c r="C8" s="289" t="str">
        <f>IF(B8="","",VLOOKUP(B8,LIVRE!$A$8:$AB$315,4))</f>
        <v>stage participation familles</v>
      </c>
      <c r="D8" s="290">
        <f>IF(B8="","",VLOOKUP(B8,LIVRE!$A$8:$AB$315,7))</f>
        <v>1000</v>
      </c>
      <c r="E8" s="290">
        <f>IF(B8="","",VLOOKUP(B8,LIVRE!$A$8:$AB$315,10))</f>
        <v>0</v>
      </c>
      <c r="F8" s="291">
        <f>IF(B8="","",D8+E8)</f>
        <v>1000</v>
      </c>
      <c r="G8" s="290">
        <f>IF(B8="","",VLOOKUP(B8,LIVRE!$A$8:$AB$315,8))</f>
        <v>0</v>
      </c>
      <c r="H8" s="290">
        <f>IF(B8="","",VLOOKUP(B8,LIVRE!$A$8:$AB$315,11))</f>
        <v>0</v>
      </c>
      <c r="I8" s="290">
        <f>IF(B8="","",G8+H8)</f>
        <v>0</v>
      </c>
      <c r="J8" s="167"/>
      <c r="K8" s="117"/>
      <c r="L8" s="292">
        <f>IF(K8="","",VLOOKUP(K8,LIVRE!$A$8:$AB$315,4))</f>
      </c>
      <c r="M8" s="290">
        <f>IF(K8="","",VLOOKUP(K8,LIVRE!$A$8:$AB$315,7))</f>
      </c>
      <c r="N8" s="290">
        <f>IF(K8="","",VLOOKUP(K8,LIVRE!$A$8:$AB$315,10))</f>
      </c>
      <c r="O8" s="293">
        <f>IF(K8="","",M8+N8)</f>
      </c>
      <c r="P8" s="290">
        <f>IF(K8="","",VLOOKUP(K8,LIVRE!$A$8:$AB$315,8))</f>
      </c>
      <c r="Q8" s="290">
        <f>IF(K8="","",VLOOKUP(K8,LIVRE!$A$8:$AB$315,11))</f>
      </c>
      <c r="R8" s="293">
        <f>IF(K8="","",P8+Q8)</f>
      </c>
      <c r="S8" s="167"/>
      <c r="T8" s="117"/>
      <c r="U8" s="292">
        <f>IF(T8="","",VLOOKUP(T8,LIVRE!$A$8:$AB$315,4))</f>
      </c>
      <c r="V8" s="290">
        <f>IF(T8="","",VLOOKUP(T8,LIVRE!$A$8:$AB$315,7))</f>
      </c>
      <c r="W8" s="290">
        <f>IF(T8="","",VLOOKUP(T8,LIVRE!$A$8:$AB$315,10))</f>
      </c>
      <c r="X8" s="293">
        <f>IF(T8="","",V8+W8)</f>
      </c>
      <c r="Y8" s="290">
        <f>IF(T8="","",VLOOKUP(T8,LIVRE!$A$8:$AB$315,8))</f>
      </c>
      <c r="Z8" s="290">
        <f>IF(T8="","",VLOOKUP(T8,LIVRE!$A$8:$AB$315,11))</f>
      </c>
      <c r="AA8" s="293">
        <f>IF(T8="","",Y8+Z8)</f>
      </c>
      <c r="AB8" s="167"/>
      <c r="AC8" s="117"/>
      <c r="AD8" s="292">
        <f>IF(AC8="","",VLOOKUP(AC8,LIVRE!$A$8:$AB$315,4))</f>
      </c>
      <c r="AE8" s="290">
        <f>IF(AC8="","",VLOOKUP(AC8,LIVRE!$A$8:$AB$315,7))</f>
      </c>
      <c r="AF8" s="290">
        <f>IF(AC8="","",VLOOKUP(AC8,LIVRE!$A$8:$AB$315,10))</f>
      </c>
      <c r="AG8" s="293">
        <f>IF(AC8="","",AE8+AF8)</f>
      </c>
      <c r="AH8" s="290">
        <f>IF(AC8="","",VLOOKUP(AC8,LIVRE!$A$8:$AB$315,8))</f>
      </c>
      <c r="AI8" s="290">
        <f>IF(AC8="","",VLOOKUP(AC8,LIVRE!$A$8:$AB$315,11))</f>
      </c>
      <c r="AJ8" s="293">
        <f>IF(AC8="","",AH8+AI8)</f>
      </c>
    </row>
    <row r="9" spans="2:36" s="158" customFormat="1" ht="15.75" thickBot="1">
      <c r="B9" s="118">
        <v>17</v>
      </c>
      <c r="C9" s="289" t="str">
        <f>IF(B9="","",VLOOKUP(B9,LIVRE!$A$8:$AB$315,4))</f>
        <v>restauration traiteur stage</v>
      </c>
      <c r="D9" s="290">
        <f>IF(B9="","",VLOOKUP(B9,LIVRE!$A$8:$AB$315,7))</f>
        <v>0</v>
      </c>
      <c r="E9" s="290">
        <f>IF(B9="","",VLOOKUP(B9,LIVRE!$A$8:$AB$315,10))</f>
        <v>0</v>
      </c>
      <c r="F9" s="291">
        <f>IF(B9="","",D9+E9)</f>
        <v>0</v>
      </c>
      <c r="G9" s="290">
        <f>IF(B9="","",VLOOKUP(B9,LIVRE!$A$8:$AB$315,8))</f>
        <v>0</v>
      </c>
      <c r="H9" s="290">
        <f>IF(B9="","",VLOOKUP(B9,LIVRE!$A$8:$AB$315,11))</f>
        <v>900</v>
      </c>
      <c r="I9" s="291">
        <f aca="true" t="shared" si="0" ref="I9:I62">IF(B9="","",G9+H9)</f>
        <v>900</v>
      </c>
      <c r="J9" s="167"/>
      <c r="K9" s="118"/>
      <c r="L9" s="289">
        <f>IF(K9="","",VLOOKUP(K9,LIVRE!$A$8:$AB$315,4))</f>
      </c>
      <c r="M9" s="290">
        <f>IF(K9="","",VLOOKUP(K9,LIVRE!$A$8:$AB$315,7))</f>
      </c>
      <c r="N9" s="290">
        <f>IF(K9="","",VLOOKUP(K9,LIVRE!$A$8:$AB$315,10))</f>
      </c>
      <c r="O9" s="291">
        <f aca="true" t="shared" si="1" ref="O9:O62">IF(K9="","",M9+N9)</f>
      </c>
      <c r="P9" s="290">
        <f>IF(K9="","",VLOOKUP(K9,LIVRE!$A$8:$AB$315,8))</f>
      </c>
      <c r="Q9" s="290">
        <f>IF(K9="","",VLOOKUP(K9,LIVRE!$A$8:$AB$315,11))</f>
      </c>
      <c r="R9" s="291">
        <f>IF(K9="","",P9+Q9)</f>
      </c>
      <c r="S9" s="167"/>
      <c r="T9" s="118"/>
      <c r="U9" s="289">
        <f>IF(T9="","",VLOOKUP(T9,LIVRE!$A$8:$AB$315,4))</f>
      </c>
      <c r="V9" s="290">
        <f>IF(T9="","",VLOOKUP(T9,LIVRE!$A$8:$AB$315,7))</f>
      </c>
      <c r="W9" s="290">
        <f>IF(T9="","",VLOOKUP(T9,LIVRE!$A$8:$AB$315,10))</f>
      </c>
      <c r="X9" s="291">
        <f aca="true" t="shared" si="2" ref="X9:X62">IF(T9="","",V9+W9)</f>
      </c>
      <c r="Y9" s="290">
        <f>IF(T9="","",VLOOKUP(T9,LIVRE!$A$8:$AB$315,8))</f>
      </c>
      <c r="Z9" s="290">
        <f>IF(T9="","",VLOOKUP(T9,LIVRE!$A$8:$AB$315,11))</f>
      </c>
      <c r="AA9" s="291">
        <f>IF(T9="","",Y9+Z9)</f>
      </c>
      <c r="AB9" s="167"/>
      <c r="AC9" s="118"/>
      <c r="AD9" s="289">
        <f>IF(AC9="","",VLOOKUP(AC9,LIVRE!$A$8:$AB$315,4))</f>
      </c>
      <c r="AE9" s="290">
        <f>IF(AC9="","",VLOOKUP(AC9,LIVRE!$A$8:$AB$315,7))</f>
      </c>
      <c r="AF9" s="290">
        <f>IF(AC9="","",VLOOKUP(AC9,LIVRE!$A$8:$AB$315,10))</f>
      </c>
      <c r="AG9" s="291">
        <f aca="true" t="shared" si="3" ref="AG9:AG62">IF(AC9="","",AE9+AF9)</f>
      </c>
      <c r="AH9" s="290">
        <f>IF(AC9="","",VLOOKUP(AC9,LIVRE!$A$8:$AB$315,8))</f>
      </c>
      <c r="AI9" s="290">
        <f>IF(AC9="","",VLOOKUP(AC9,LIVRE!$A$8:$AB$315,11))</f>
      </c>
      <c r="AJ9" s="291">
        <f>IF(AC9="","",AH9+AI9)</f>
      </c>
    </row>
    <row r="10" spans="2:36" s="158" customFormat="1" ht="15.75" thickBot="1">
      <c r="B10" s="118">
        <v>23</v>
      </c>
      <c r="C10" s="289" t="str">
        <f>IF(B10="","",VLOOKUP(B10,LIVRE!$A$8:$AB$315,4))</f>
        <v>diplômes stage Toussaint (128)</v>
      </c>
      <c r="D10" s="290">
        <f>IF(B10="","",VLOOKUP(B10,LIVRE!$A$8:$AB$315,7))</f>
        <v>0</v>
      </c>
      <c r="E10" s="290">
        <f>IF(B10="","",VLOOKUP(B10,LIVRE!$A$8:$AB$315,10))</f>
        <v>0</v>
      </c>
      <c r="F10" s="291">
        <f aca="true" t="shared" si="4" ref="F10:F62">IF(B10="","",D10+E10)</f>
        <v>0</v>
      </c>
      <c r="G10" s="290">
        <f>IF(B10="","",VLOOKUP(B10,LIVRE!$A$8:$AB$315,8))</f>
        <v>70</v>
      </c>
      <c r="H10" s="290">
        <f>IF(B10="","",VLOOKUP(B10,LIVRE!$A$8:$AB$315,11))</f>
        <v>0</v>
      </c>
      <c r="I10" s="291">
        <f t="shared" si="0"/>
        <v>70</v>
      </c>
      <c r="J10" s="167"/>
      <c r="K10" s="118"/>
      <c r="L10" s="289">
        <f>IF(K10="","",VLOOKUP(K10,LIVRE!$A$8:$AB$315,4))</f>
      </c>
      <c r="M10" s="290">
        <f>IF(K10="","",VLOOKUP(K10,LIVRE!$A$8:$AB$315,7))</f>
      </c>
      <c r="N10" s="290">
        <f>IF(K10="","",VLOOKUP(K10,LIVRE!$A$8:$AB$315,10))</f>
      </c>
      <c r="O10" s="291">
        <f t="shared" si="1"/>
      </c>
      <c r="P10" s="290">
        <f>IF(K10="","",VLOOKUP(K10,LIVRE!$A$8:$AB$315,8))</f>
      </c>
      <c r="Q10" s="290">
        <f>IF(K10="","",VLOOKUP(K10,LIVRE!$A$8:$AB$315,11))</f>
      </c>
      <c r="R10" s="291">
        <f aca="true" t="shared" si="5" ref="R10:R62">IF(K10="","",P10+Q10)</f>
      </c>
      <c r="S10" s="167"/>
      <c r="T10" s="118"/>
      <c r="U10" s="289">
        <f>IF(T10="","",VLOOKUP(T10,LIVRE!$A$8:$AB$315,4))</f>
      </c>
      <c r="V10" s="290">
        <f>IF(T10="","",VLOOKUP(T10,LIVRE!$A$8:$AB$315,7))</f>
      </c>
      <c r="W10" s="290">
        <f>IF(T10="","",VLOOKUP(T10,LIVRE!$A$8:$AB$315,10))</f>
      </c>
      <c r="X10" s="291">
        <f t="shared" si="2"/>
      </c>
      <c r="Y10" s="290">
        <f>IF(T10="","",VLOOKUP(T10,LIVRE!$A$8:$AB$315,8))</f>
      </c>
      <c r="Z10" s="290">
        <f>IF(T10="","",VLOOKUP(T10,LIVRE!$A$8:$AB$315,11))</f>
      </c>
      <c r="AA10" s="291">
        <f aca="true" t="shared" si="6" ref="AA10:AA62">IF(T10="","",Y10+Z10)</f>
      </c>
      <c r="AB10" s="167"/>
      <c r="AC10" s="118"/>
      <c r="AD10" s="289">
        <f>IF(AC10="","",VLOOKUP(AC10,LIVRE!$A$8:$AB$315,4))</f>
      </c>
      <c r="AE10" s="290">
        <f>IF(AC10="","",VLOOKUP(AC10,LIVRE!$A$8:$AB$315,7))</f>
      </c>
      <c r="AF10" s="290">
        <f>IF(AC10="","",VLOOKUP(AC10,LIVRE!$A$8:$AB$315,10))</f>
      </c>
      <c r="AG10" s="291">
        <f t="shared" si="3"/>
      </c>
      <c r="AH10" s="290">
        <f>IF(AC10="","",VLOOKUP(AC10,LIVRE!$A$8:$AB$315,8))</f>
      </c>
      <c r="AI10" s="290">
        <f>IF(AC10="","",VLOOKUP(AC10,LIVRE!$A$8:$AB$315,11))</f>
      </c>
      <c r="AJ10" s="291">
        <f aca="true" t="shared" si="7" ref="AJ10:AJ62">IF(AC10="","",AH10+AI10)</f>
      </c>
    </row>
    <row r="11" spans="2:36" s="158" customFormat="1" ht="15.75" thickBot="1">
      <c r="B11" s="118"/>
      <c r="C11" s="289">
        <f>IF(B11="","",VLOOKUP(B11,LIVRE!$A$8:$AB$315,4))</f>
      </c>
      <c r="D11" s="290">
        <f>IF(B11="","",VLOOKUP(B11,LIVRE!$A$8:$AB$315,7))</f>
      </c>
      <c r="E11" s="290">
        <f>IF(B11="","",VLOOKUP(B11,LIVRE!$A$8:$AB$315,10))</f>
      </c>
      <c r="F11" s="291">
        <f t="shared" si="4"/>
      </c>
      <c r="G11" s="290">
        <f>IF(B11="","",VLOOKUP(B11,LIVRE!$A$8:$AB$315,8))</f>
      </c>
      <c r="H11" s="290">
        <f>IF(B11="","",VLOOKUP(B11,LIVRE!$A$8:$AB$315,11))</f>
      </c>
      <c r="I11" s="291">
        <f t="shared" si="0"/>
      </c>
      <c r="J11" s="167"/>
      <c r="K11" s="118"/>
      <c r="L11" s="289">
        <f>IF(K11="","",VLOOKUP(K11,LIVRE!$A$8:$AB$315,4))</f>
      </c>
      <c r="M11" s="290">
        <f>IF(K11="","",VLOOKUP(K11,LIVRE!$A$8:$AB$315,7))</f>
      </c>
      <c r="N11" s="290">
        <f>IF(K11="","",VLOOKUP(K11,LIVRE!$A$8:$AB$315,10))</f>
      </c>
      <c r="O11" s="291">
        <f t="shared" si="1"/>
      </c>
      <c r="P11" s="290">
        <f>IF(K11="","",VLOOKUP(K11,LIVRE!$A$8:$AB$315,8))</f>
      </c>
      <c r="Q11" s="290">
        <f>IF(K11="","",VLOOKUP(K11,LIVRE!$A$8:$AB$315,11))</f>
      </c>
      <c r="R11" s="291">
        <f t="shared" si="5"/>
      </c>
      <c r="S11" s="167"/>
      <c r="T11" s="118"/>
      <c r="U11" s="289">
        <f>IF(T11="","",VLOOKUP(T11,LIVRE!$A$8:$AB$315,4))</f>
      </c>
      <c r="V11" s="290">
        <f>IF(T11="","",VLOOKUP(T11,LIVRE!$A$8:$AB$315,7))</f>
      </c>
      <c r="W11" s="290">
        <f>IF(T11="","",VLOOKUP(T11,LIVRE!$A$8:$AB$315,10))</f>
      </c>
      <c r="X11" s="291">
        <f t="shared" si="2"/>
      </c>
      <c r="Y11" s="290">
        <f>IF(T11="","",VLOOKUP(T11,LIVRE!$A$8:$AB$315,8))</f>
      </c>
      <c r="Z11" s="290">
        <f>IF(T11="","",VLOOKUP(T11,LIVRE!$A$8:$AB$315,11))</f>
      </c>
      <c r="AA11" s="291">
        <f t="shared" si="6"/>
      </c>
      <c r="AB11" s="167"/>
      <c r="AC11" s="118"/>
      <c r="AD11" s="289">
        <f>IF(AC11="","",VLOOKUP(AC11,LIVRE!$A$8:$AB$315,4))</f>
      </c>
      <c r="AE11" s="290">
        <f>IF(AC11="","",VLOOKUP(AC11,LIVRE!$A$8:$AB$315,7))</f>
      </c>
      <c r="AF11" s="290">
        <f>IF(AC11="","",VLOOKUP(AC11,LIVRE!$A$8:$AB$315,10))</f>
      </c>
      <c r="AG11" s="291">
        <f t="shared" si="3"/>
      </c>
      <c r="AH11" s="290">
        <f>IF(AC11="","",VLOOKUP(AC11,LIVRE!$A$8:$AB$315,8))</f>
      </c>
      <c r="AI11" s="290">
        <f>IF(AC11="","",VLOOKUP(AC11,LIVRE!$A$8:$AB$315,11))</f>
      </c>
      <c r="AJ11" s="291">
        <f t="shared" si="7"/>
      </c>
    </row>
    <row r="12" spans="2:36" s="158" customFormat="1" ht="12.75" customHeight="1" thickBot="1">
      <c r="B12" s="118"/>
      <c r="C12" s="289">
        <f>IF(B12="","",VLOOKUP(B12,LIVRE!$A$8:$AB$315,4))</f>
      </c>
      <c r="D12" s="290">
        <f>IF(B12="","",VLOOKUP(B12,LIVRE!$A$8:$AB$315,7))</f>
      </c>
      <c r="E12" s="290">
        <f>IF(B12="","",VLOOKUP(B12,LIVRE!$A$8:$AB$315,10))</f>
      </c>
      <c r="F12" s="291">
        <f t="shared" si="4"/>
      </c>
      <c r="G12" s="290">
        <f>IF(B12="","",VLOOKUP(B12,LIVRE!$A$8:$AB$315,8))</f>
      </c>
      <c r="H12" s="290">
        <f>IF(B12="","",VLOOKUP(B12,LIVRE!$A$8:$AB$315,11))</f>
      </c>
      <c r="I12" s="291">
        <f t="shared" si="0"/>
      </c>
      <c r="J12" s="167"/>
      <c r="K12" s="118"/>
      <c r="L12" s="289">
        <f>IF(K12="","",VLOOKUP(K12,LIVRE!$A$8:$AB$315,4))</f>
      </c>
      <c r="M12" s="290">
        <f>IF(K12="","",VLOOKUP(K12,LIVRE!$A$8:$AB$315,7))</f>
      </c>
      <c r="N12" s="290">
        <f>IF(K12="","",VLOOKUP(K12,LIVRE!$A$8:$AB$315,10))</f>
      </c>
      <c r="O12" s="291">
        <f t="shared" si="1"/>
      </c>
      <c r="P12" s="290">
        <f>IF(K12="","",VLOOKUP(K12,LIVRE!$A$8:$AB$315,8))</f>
      </c>
      <c r="Q12" s="290">
        <f>IF(K12="","",VLOOKUP(K12,LIVRE!$A$8:$AB$315,11))</f>
      </c>
      <c r="R12" s="291">
        <f t="shared" si="5"/>
      </c>
      <c r="S12" s="167"/>
      <c r="T12" s="118"/>
      <c r="U12" s="289">
        <f>IF(T12="","",VLOOKUP(T12,LIVRE!$A$8:$AB$315,4))</f>
      </c>
      <c r="V12" s="290">
        <f>IF(T12="","",VLOOKUP(T12,LIVRE!$A$8:$AB$315,7))</f>
      </c>
      <c r="W12" s="290">
        <f>IF(T12="","",VLOOKUP(T12,LIVRE!$A$8:$AB$315,10))</f>
      </c>
      <c r="X12" s="291">
        <f t="shared" si="2"/>
      </c>
      <c r="Y12" s="290">
        <f>IF(T12="","",VLOOKUP(T12,LIVRE!$A$8:$AB$315,8))</f>
      </c>
      <c r="Z12" s="290">
        <f>IF(T12="","",VLOOKUP(T12,LIVRE!$A$8:$AB$315,11))</f>
      </c>
      <c r="AA12" s="291">
        <f t="shared" si="6"/>
      </c>
      <c r="AB12" s="167"/>
      <c r="AC12" s="118"/>
      <c r="AD12" s="289">
        <f>IF(AC12="","",VLOOKUP(AC12,LIVRE!$A$8:$AB$315,4))</f>
      </c>
      <c r="AE12" s="290">
        <f>IF(AC12="","",VLOOKUP(AC12,LIVRE!$A$8:$AB$315,7))</f>
      </c>
      <c r="AF12" s="290">
        <f>IF(AC12="","",VLOOKUP(AC12,LIVRE!$A$8:$AB$315,10))</f>
      </c>
      <c r="AG12" s="291">
        <f t="shared" si="3"/>
      </c>
      <c r="AH12" s="290">
        <f>IF(AC12="","",VLOOKUP(AC12,LIVRE!$A$8:$AB$315,8))</f>
      </c>
      <c r="AI12" s="290">
        <f>IF(AC12="","",VLOOKUP(AC12,LIVRE!$A$8:$AB$315,11))</f>
      </c>
      <c r="AJ12" s="291">
        <f t="shared" si="7"/>
      </c>
    </row>
    <row r="13" spans="2:36" s="158" customFormat="1" ht="15.75" thickBot="1">
      <c r="B13" s="118"/>
      <c r="C13" s="289">
        <f>IF(B13="","",VLOOKUP(B13,LIVRE!$A$8:$AB$315,4))</f>
      </c>
      <c r="D13" s="290">
        <f>IF(B13="","",VLOOKUP(B13,LIVRE!$A$8:$AB$315,7))</f>
      </c>
      <c r="E13" s="290">
        <f>IF(B13="","",VLOOKUP(B13,LIVRE!$A$8:$AB$315,10))</f>
      </c>
      <c r="F13" s="291">
        <f t="shared" si="4"/>
      </c>
      <c r="G13" s="290">
        <f>IF(B13="","",VLOOKUP(B13,LIVRE!$A$8:$AB$315,8))</f>
      </c>
      <c r="H13" s="290">
        <f>IF(B13="","",VLOOKUP(B13,LIVRE!$A$8:$AB$315,11))</f>
      </c>
      <c r="I13" s="291">
        <f t="shared" si="0"/>
      </c>
      <c r="J13" s="167"/>
      <c r="K13" s="118"/>
      <c r="L13" s="289">
        <f>IF(K13="","",VLOOKUP(K13,LIVRE!$A$8:$AB$315,4))</f>
      </c>
      <c r="M13" s="290">
        <f>IF(K13="","",VLOOKUP(K13,LIVRE!$A$8:$AB$315,7))</f>
      </c>
      <c r="N13" s="290">
        <f>IF(K13="","",VLOOKUP(K13,LIVRE!$A$8:$AB$315,10))</f>
      </c>
      <c r="O13" s="291">
        <f t="shared" si="1"/>
      </c>
      <c r="P13" s="290">
        <f>IF(K13="","",VLOOKUP(K13,LIVRE!$A$8:$AB$315,8))</f>
      </c>
      <c r="Q13" s="290">
        <f>IF(K13="","",VLOOKUP(K13,LIVRE!$A$8:$AB$315,11))</f>
      </c>
      <c r="R13" s="291">
        <f t="shared" si="5"/>
      </c>
      <c r="S13" s="167"/>
      <c r="T13" s="118"/>
      <c r="U13" s="289">
        <f>IF(T13="","",VLOOKUP(T13,LIVRE!$A$8:$AB$315,4))</f>
      </c>
      <c r="V13" s="290">
        <f>IF(T13="","",VLOOKUP(T13,LIVRE!$A$8:$AB$315,7))</f>
      </c>
      <c r="W13" s="290">
        <f>IF(T13="","",VLOOKUP(T13,LIVRE!$A$8:$AB$315,10))</f>
      </c>
      <c r="X13" s="291">
        <f t="shared" si="2"/>
      </c>
      <c r="Y13" s="290">
        <f>IF(T13="","",VLOOKUP(T13,LIVRE!$A$8:$AB$315,8))</f>
      </c>
      <c r="Z13" s="290">
        <f>IF(T13="","",VLOOKUP(T13,LIVRE!$A$8:$AB$315,11))</f>
      </c>
      <c r="AA13" s="291">
        <f t="shared" si="6"/>
      </c>
      <c r="AB13" s="167"/>
      <c r="AC13" s="118"/>
      <c r="AD13" s="289">
        <f>IF(AC13="","",VLOOKUP(AC13,LIVRE!$A$8:$AB$315,4))</f>
      </c>
      <c r="AE13" s="290">
        <f>IF(AC13="","",VLOOKUP(AC13,LIVRE!$A$8:$AB$315,7))</f>
      </c>
      <c r="AF13" s="290">
        <f>IF(AC13="","",VLOOKUP(AC13,LIVRE!$A$8:$AB$315,10))</f>
      </c>
      <c r="AG13" s="291">
        <f t="shared" si="3"/>
      </c>
      <c r="AH13" s="290">
        <f>IF(AC13="","",VLOOKUP(AC13,LIVRE!$A$8:$AB$315,8))</f>
      </c>
      <c r="AI13" s="290">
        <f>IF(AC13="","",VLOOKUP(AC13,LIVRE!$A$8:$AB$315,11))</f>
      </c>
      <c r="AJ13" s="291">
        <f t="shared" si="7"/>
      </c>
    </row>
    <row r="14" spans="2:36" s="158" customFormat="1" ht="15.75" thickBot="1">
      <c r="B14" s="118"/>
      <c r="C14" s="289">
        <f>IF(B14="","",VLOOKUP(B14,LIVRE!$A$8:$AB$315,4))</f>
      </c>
      <c r="D14" s="290">
        <f>IF(B14="","",VLOOKUP(B14,LIVRE!$A$8:$AB$315,7))</f>
      </c>
      <c r="E14" s="290">
        <f>IF(B14="","",VLOOKUP(B14,LIVRE!$A$8:$AB$315,10))</f>
      </c>
      <c r="F14" s="291">
        <f t="shared" si="4"/>
      </c>
      <c r="G14" s="290">
        <f>IF(B14="","",VLOOKUP(B14,LIVRE!$A$8:$AB$315,8))</f>
      </c>
      <c r="H14" s="290">
        <f>IF(B14="","",VLOOKUP(B14,LIVRE!$A$8:$AB$315,11))</f>
      </c>
      <c r="I14" s="291">
        <f t="shared" si="0"/>
      </c>
      <c r="J14" s="167"/>
      <c r="K14" s="118"/>
      <c r="L14" s="289">
        <f>IF(K14="","",VLOOKUP(K14,LIVRE!$A$8:$AB$315,4))</f>
      </c>
      <c r="M14" s="290">
        <f>IF(K14="","",VLOOKUP(K14,LIVRE!$A$8:$AB$315,7))</f>
      </c>
      <c r="N14" s="290">
        <f>IF(K14="","",VLOOKUP(K14,LIVRE!$A$8:$AB$315,10))</f>
      </c>
      <c r="O14" s="291">
        <f t="shared" si="1"/>
      </c>
      <c r="P14" s="290">
        <f>IF(K14="","",VLOOKUP(K14,LIVRE!$A$8:$AB$315,8))</f>
      </c>
      <c r="Q14" s="290">
        <f>IF(K14="","",VLOOKUP(K14,LIVRE!$A$8:$AB$315,11))</f>
      </c>
      <c r="R14" s="291">
        <f t="shared" si="5"/>
      </c>
      <c r="S14" s="167"/>
      <c r="T14" s="118"/>
      <c r="U14" s="289">
        <f>IF(T14="","",VLOOKUP(T14,LIVRE!$A$8:$AB$315,4))</f>
      </c>
      <c r="V14" s="290">
        <f>IF(T14="","",VLOOKUP(T14,LIVRE!$A$8:$AB$315,7))</f>
      </c>
      <c r="W14" s="290">
        <f>IF(T14="","",VLOOKUP(T14,LIVRE!$A$8:$AB$315,10))</f>
      </c>
      <c r="X14" s="291">
        <f t="shared" si="2"/>
      </c>
      <c r="Y14" s="290">
        <f>IF(T14="","",VLOOKUP(T14,LIVRE!$A$8:$AB$315,8))</f>
      </c>
      <c r="Z14" s="290">
        <f>IF(T14="","",VLOOKUP(T14,LIVRE!$A$8:$AB$315,11))</f>
      </c>
      <c r="AA14" s="291">
        <f t="shared" si="6"/>
      </c>
      <c r="AB14" s="167"/>
      <c r="AC14" s="118"/>
      <c r="AD14" s="289">
        <f>IF(AC14="","",VLOOKUP(AC14,LIVRE!$A$8:$AB$315,4))</f>
      </c>
      <c r="AE14" s="290">
        <f>IF(AC14="","",VLOOKUP(AC14,LIVRE!$A$8:$AB$315,7))</f>
      </c>
      <c r="AF14" s="290">
        <f>IF(AC14="","",VLOOKUP(AC14,LIVRE!$A$8:$AB$315,10))</f>
      </c>
      <c r="AG14" s="291">
        <f t="shared" si="3"/>
      </c>
      <c r="AH14" s="290">
        <f>IF(AC14="","",VLOOKUP(AC14,LIVRE!$A$8:$AB$315,8))</f>
      </c>
      <c r="AI14" s="290">
        <f>IF(AC14="","",VLOOKUP(AC14,LIVRE!$A$8:$AB$315,11))</f>
      </c>
      <c r="AJ14" s="291">
        <f t="shared" si="7"/>
      </c>
    </row>
    <row r="15" spans="2:36" s="158" customFormat="1" ht="15.75" thickBot="1">
      <c r="B15" s="118"/>
      <c r="C15" s="289">
        <f>IF(B15="","",VLOOKUP(B15,LIVRE!$A$8:$AB$315,4))</f>
      </c>
      <c r="D15" s="290">
        <f>IF(B15="","",VLOOKUP(B15,LIVRE!$A$8:$AB$315,7))</f>
      </c>
      <c r="E15" s="290">
        <f>IF(B15="","",VLOOKUP(B15,LIVRE!$A$8:$AB$315,10))</f>
      </c>
      <c r="F15" s="291">
        <f t="shared" si="4"/>
      </c>
      <c r="G15" s="290">
        <f>IF(B15="","",VLOOKUP(B15,LIVRE!$A$8:$AB$315,8))</f>
      </c>
      <c r="H15" s="290">
        <f>IF(B15="","",VLOOKUP(B15,LIVRE!$A$8:$AB$315,11))</f>
      </c>
      <c r="I15" s="291">
        <f t="shared" si="0"/>
      </c>
      <c r="J15" s="167"/>
      <c r="K15" s="118"/>
      <c r="L15" s="289">
        <f>IF(K15="","",VLOOKUP(K15,LIVRE!$A$8:$AB$315,4))</f>
      </c>
      <c r="M15" s="290">
        <f>IF(K15="","",VLOOKUP(K15,LIVRE!$A$8:$AB$315,7))</f>
      </c>
      <c r="N15" s="290">
        <f>IF(K15="","",VLOOKUP(K15,LIVRE!$A$8:$AB$315,10))</f>
      </c>
      <c r="O15" s="291">
        <f t="shared" si="1"/>
      </c>
      <c r="P15" s="290">
        <f>IF(K15="","",VLOOKUP(K15,LIVRE!$A$8:$AB$315,8))</f>
      </c>
      <c r="Q15" s="290">
        <f>IF(K15="","",VLOOKUP(K15,LIVRE!$A$8:$AB$315,11))</f>
      </c>
      <c r="R15" s="291">
        <f t="shared" si="5"/>
      </c>
      <c r="S15" s="167"/>
      <c r="T15" s="118"/>
      <c r="U15" s="289">
        <f>IF(T15="","",VLOOKUP(T15,LIVRE!$A$8:$AB$315,4))</f>
      </c>
      <c r="V15" s="290">
        <f>IF(T15="","",VLOOKUP(T15,LIVRE!$A$8:$AB$315,7))</f>
      </c>
      <c r="W15" s="290">
        <f>IF(T15="","",VLOOKUP(T15,LIVRE!$A$8:$AB$315,10))</f>
      </c>
      <c r="X15" s="291">
        <f t="shared" si="2"/>
      </c>
      <c r="Y15" s="290">
        <f>IF(T15="","",VLOOKUP(T15,LIVRE!$A$8:$AB$315,8))</f>
      </c>
      <c r="Z15" s="290">
        <f>IF(T15="","",VLOOKUP(T15,LIVRE!$A$8:$AB$315,11))</f>
      </c>
      <c r="AA15" s="291">
        <f t="shared" si="6"/>
      </c>
      <c r="AB15" s="167"/>
      <c r="AC15" s="118"/>
      <c r="AD15" s="289">
        <f>IF(AC15="","",VLOOKUP(AC15,LIVRE!$A$8:$AB$315,4))</f>
      </c>
      <c r="AE15" s="290">
        <f>IF(AC15="","",VLOOKUP(AC15,LIVRE!$A$8:$AB$315,7))</f>
      </c>
      <c r="AF15" s="290">
        <f>IF(AC15="","",VLOOKUP(AC15,LIVRE!$A$8:$AB$315,10))</f>
      </c>
      <c r="AG15" s="291">
        <f t="shared" si="3"/>
      </c>
      <c r="AH15" s="290">
        <f>IF(AC15="","",VLOOKUP(AC15,LIVRE!$A$8:$AB$315,8))</f>
      </c>
      <c r="AI15" s="290">
        <f>IF(AC15="","",VLOOKUP(AC15,LIVRE!$A$8:$AB$315,11))</f>
      </c>
      <c r="AJ15" s="291">
        <f t="shared" si="7"/>
      </c>
    </row>
    <row r="16" spans="2:36" s="158" customFormat="1" ht="15.75" thickBot="1">
      <c r="B16" s="118"/>
      <c r="C16" s="289">
        <f>IF(B16="","",VLOOKUP(B16,LIVRE!$A$8:$AB$315,4))</f>
      </c>
      <c r="D16" s="290">
        <f>IF(B16="","",VLOOKUP(B16,LIVRE!$A$8:$AB$315,7))</f>
      </c>
      <c r="E16" s="290">
        <f>IF(B16="","",VLOOKUP(B16,LIVRE!$A$8:$AB$315,10))</f>
      </c>
      <c r="F16" s="291">
        <f t="shared" si="4"/>
      </c>
      <c r="G16" s="290">
        <f>IF(B16="","",VLOOKUP(B16,LIVRE!$A$8:$AB$315,8))</f>
      </c>
      <c r="H16" s="290">
        <f>IF(B16="","",VLOOKUP(B16,LIVRE!$A$8:$AB$315,11))</f>
      </c>
      <c r="I16" s="291">
        <f t="shared" si="0"/>
      </c>
      <c r="J16" s="167"/>
      <c r="K16" s="118"/>
      <c r="L16" s="289">
        <f>IF(K16="","",VLOOKUP(K16,LIVRE!$A$8:$AB$315,4))</f>
      </c>
      <c r="M16" s="290">
        <f>IF(K16="","",VLOOKUP(K16,LIVRE!$A$8:$AB$315,7))</f>
      </c>
      <c r="N16" s="290">
        <f>IF(K16="","",VLOOKUP(K16,LIVRE!$A$8:$AB$315,10))</f>
      </c>
      <c r="O16" s="291">
        <f t="shared" si="1"/>
      </c>
      <c r="P16" s="290">
        <f>IF(K16="","",VLOOKUP(K16,LIVRE!$A$8:$AB$315,8))</f>
      </c>
      <c r="Q16" s="290">
        <f>IF(K16="","",VLOOKUP(K16,LIVRE!$A$8:$AB$315,11))</f>
      </c>
      <c r="R16" s="291">
        <f t="shared" si="5"/>
      </c>
      <c r="S16" s="167"/>
      <c r="T16" s="118"/>
      <c r="U16" s="289">
        <f>IF(T16="","",VLOOKUP(T16,LIVRE!$A$8:$AB$315,4))</f>
      </c>
      <c r="V16" s="290">
        <f>IF(T16="","",VLOOKUP(T16,LIVRE!$A$8:$AB$315,7))</f>
      </c>
      <c r="W16" s="290">
        <f>IF(T16="","",VLOOKUP(T16,LIVRE!$A$8:$AB$315,10))</f>
      </c>
      <c r="X16" s="291">
        <f t="shared" si="2"/>
      </c>
      <c r="Y16" s="290">
        <f>IF(T16="","",VLOOKUP(T16,LIVRE!$A$8:$AB$315,8))</f>
      </c>
      <c r="Z16" s="290">
        <f>IF(T16="","",VLOOKUP(T16,LIVRE!$A$8:$AB$315,11))</f>
      </c>
      <c r="AA16" s="291">
        <f t="shared" si="6"/>
      </c>
      <c r="AB16" s="167"/>
      <c r="AC16" s="118"/>
      <c r="AD16" s="289">
        <f>IF(AC16="","",VLOOKUP(AC16,LIVRE!$A$8:$AB$315,4))</f>
      </c>
      <c r="AE16" s="290">
        <f>IF(AC16="","",VLOOKUP(AC16,LIVRE!$A$8:$AB$315,7))</f>
      </c>
      <c r="AF16" s="290">
        <f>IF(AC16="","",VLOOKUP(AC16,LIVRE!$A$8:$AB$315,10))</f>
      </c>
      <c r="AG16" s="291">
        <f t="shared" si="3"/>
      </c>
      <c r="AH16" s="290">
        <f>IF(AC16="","",VLOOKUP(AC16,LIVRE!$A$8:$AB$315,8))</f>
      </c>
      <c r="AI16" s="290">
        <f>IF(AC16="","",VLOOKUP(AC16,LIVRE!$A$8:$AB$315,11))</f>
      </c>
      <c r="AJ16" s="291">
        <f t="shared" si="7"/>
      </c>
    </row>
    <row r="17" spans="2:36" s="158" customFormat="1" ht="15.75" thickBot="1">
      <c r="B17" s="118"/>
      <c r="C17" s="289">
        <f>IF(B17="","",VLOOKUP(B17,LIVRE!$A$8:$AB$315,4))</f>
      </c>
      <c r="D17" s="290">
        <f>IF(B17="","",VLOOKUP(B17,LIVRE!$A$8:$AB$315,7))</f>
      </c>
      <c r="E17" s="290">
        <f>IF(B17="","",VLOOKUP(B17,LIVRE!$A$8:$AB$315,10))</f>
      </c>
      <c r="F17" s="291">
        <f t="shared" si="4"/>
      </c>
      <c r="G17" s="290">
        <f>IF(B17="","",VLOOKUP(B17,LIVRE!$A$8:$AB$315,8))</f>
      </c>
      <c r="H17" s="290">
        <f>IF(B17="","",VLOOKUP(B17,LIVRE!$A$8:$AB$315,11))</f>
      </c>
      <c r="I17" s="291">
        <f t="shared" si="0"/>
      </c>
      <c r="J17" s="167"/>
      <c r="K17" s="118"/>
      <c r="L17" s="289">
        <f>IF(K17="","",VLOOKUP(K17,LIVRE!$A$8:$AB$315,4))</f>
      </c>
      <c r="M17" s="290">
        <f>IF(K17="","",VLOOKUP(K17,LIVRE!$A$8:$AB$315,7))</f>
      </c>
      <c r="N17" s="290">
        <f>IF(K17="","",VLOOKUP(K17,LIVRE!$A$8:$AB$315,10))</f>
      </c>
      <c r="O17" s="291">
        <f t="shared" si="1"/>
      </c>
      <c r="P17" s="290">
        <f>IF(K17="","",VLOOKUP(K17,LIVRE!$A$8:$AB$315,8))</f>
      </c>
      <c r="Q17" s="290">
        <f>IF(K17="","",VLOOKUP(K17,LIVRE!$A$8:$AB$315,11))</f>
      </c>
      <c r="R17" s="291">
        <f t="shared" si="5"/>
      </c>
      <c r="S17" s="167"/>
      <c r="T17" s="118"/>
      <c r="U17" s="289">
        <f>IF(T17="","",VLOOKUP(T17,LIVRE!$A$8:$AB$315,4))</f>
      </c>
      <c r="V17" s="290">
        <f>IF(T17="","",VLOOKUP(T17,LIVRE!$A$8:$AB$315,7))</f>
      </c>
      <c r="W17" s="290">
        <f>IF(T17="","",VLOOKUP(T17,LIVRE!$A$8:$AB$315,10))</f>
      </c>
      <c r="X17" s="291">
        <f t="shared" si="2"/>
      </c>
      <c r="Y17" s="290">
        <f>IF(T17="","",VLOOKUP(T17,LIVRE!$A$8:$AB$315,8))</f>
      </c>
      <c r="Z17" s="290">
        <f>IF(T17="","",VLOOKUP(T17,LIVRE!$A$8:$AB$315,11))</f>
      </c>
      <c r="AA17" s="291">
        <f t="shared" si="6"/>
      </c>
      <c r="AB17" s="167"/>
      <c r="AC17" s="118"/>
      <c r="AD17" s="289">
        <f>IF(AC17="","",VLOOKUP(AC17,LIVRE!$A$8:$AB$315,4))</f>
      </c>
      <c r="AE17" s="290">
        <f>IF(AC17="","",VLOOKUP(AC17,LIVRE!$A$8:$AB$315,7))</f>
      </c>
      <c r="AF17" s="290">
        <f>IF(AC17="","",VLOOKUP(AC17,LIVRE!$A$8:$AB$315,10))</f>
      </c>
      <c r="AG17" s="291">
        <f t="shared" si="3"/>
      </c>
      <c r="AH17" s="290">
        <f>IF(AC17="","",VLOOKUP(AC17,LIVRE!$A$8:$AB$315,8))</f>
      </c>
      <c r="AI17" s="290">
        <f>IF(AC17="","",VLOOKUP(AC17,LIVRE!$A$8:$AB$315,11))</f>
      </c>
      <c r="AJ17" s="291">
        <f t="shared" si="7"/>
      </c>
    </row>
    <row r="18" spans="2:36" s="158" customFormat="1" ht="15.75" thickBot="1">
      <c r="B18" s="118"/>
      <c r="C18" s="289">
        <f>IF(B18="","",VLOOKUP(B18,LIVRE!$A$8:$AB$315,4))</f>
      </c>
      <c r="D18" s="290">
        <f>IF(B18="","",VLOOKUP(B18,LIVRE!$A$8:$AB$315,7))</f>
      </c>
      <c r="E18" s="290">
        <f>IF(B18="","",VLOOKUP(B18,LIVRE!$A$8:$AB$315,10))</f>
      </c>
      <c r="F18" s="291">
        <f t="shared" si="4"/>
      </c>
      <c r="G18" s="290">
        <f>IF(B18="","",VLOOKUP(B18,LIVRE!$A$8:$AB$315,8))</f>
      </c>
      <c r="H18" s="290">
        <f>IF(B18="","",VLOOKUP(B18,LIVRE!$A$8:$AB$315,11))</f>
      </c>
      <c r="I18" s="291">
        <f t="shared" si="0"/>
      </c>
      <c r="J18" s="167"/>
      <c r="K18" s="118"/>
      <c r="L18" s="289">
        <f>IF(K18="","",VLOOKUP(K18,LIVRE!$A$8:$AB$315,4))</f>
      </c>
      <c r="M18" s="290">
        <f>IF(K18="","",VLOOKUP(K18,LIVRE!$A$8:$AB$315,7))</f>
      </c>
      <c r="N18" s="290">
        <f>IF(K18="","",VLOOKUP(K18,LIVRE!$A$8:$AB$315,10))</f>
      </c>
      <c r="O18" s="291">
        <f t="shared" si="1"/>
      </c>
      <c r="P18" s="290">
        <f>IF(K18="","",VLOOKUP(K18,LIVRE!$A$8:$AB$315,8))</f>
      </c>
      <c r="Q18" s="290">
        <f>IF(K18="","",VLOOKUP(K18,LIVRE!$A$8:$AB$315,11))</f>
      </c>
      <c r="R18" s="291">
        <f t="shared" si="5"/>
      </c>
      <c r="S18" s="167"/>
      <c r="T18" s="118"/>
      <c r="U18" s="289">
        <f>IF(T18="","",VLOOKUP(T18,LIVRE!$A$8:$AB$315,4))</f>
      </c>
      <c r="V18" s="290">
        <f>IF(T18="","",VLOOKUP(T18,LIVRE!$A$8:$AB$315,7))</f>
      </c>
      <c r="W18" s="290">
        <f>IF(T18="","",VLOOKUP(T18,LIVRE!$A$8:$AB$315,10))</f>
      </c>
      <c r="X18" s="291">
        <f t="shared" si="2"/>
      </c>
      <c r="Y18" s="290">
        <f>IF(T18="","",VLOOKUP(T18,LIVRE!$A$8:$AB$315,8))</f>
      </c>
      <c r="Z18" s="290">
        <f>IF(T18="","",VLOOKUP(T18,LIVRE!$A$8:$AB$315,11))</f>
      </c>
      <c r="AA18" s="291">
        <f t="shared" si="6"/>
      </c>
      <c r="AB18" s="167"/>
      <c r="AC18" s="118"/>
      <c r="AD18" s="289">
        <f>IF(AC18="","",VLOOKUP(AC18,LIVRE!$A$8:$AB$315,4))</f>
      </c>
      <c r="AE18" s="290">
        <f>IF(AC18="","",VLOOKUP(AC18,LIVRE!$A$8:$AB$315,7))</f>
      </c>
      <c r="AF18" s="290">
        <f>IF(AC18="","",VLOOKUP(AC18,LIVRE!$A$8:$AB$315,10))</f>
      </c>
      <c r="AG18" s="291">
        <f t="shared" si="3"/>
      </c>
      <c r="AH18" s="290">
        <f>IF(AC18="","",VLOOKUP(AC18,LIVRE!$A$8:$AB$315,8))</f>
      </c>
      <c r="AI18" s="290">
        <f>IF(AC18="","",VLOOKUP(AC18,LIVRE!$A$8:$AB$315,11))</f>
      </c>
      <c r="AJ18" s="291">
        <f t="shared" si="7"/>
      </c>
    </row>
    <row r="19" spans="2:36" s="158" customFormat="1" ht="15.75" thickBot="1">
      <c r="B19" s="118"/>
      <c r="C19" s="289">
        <f>IF(B19="","",VLOOKUP(B19,LIVRE!$A$8:$AB$315,4))</f>
      </c>
      <c r="D19" s="290">
        <f>IF(B19="","",VLOOKUP(B19,LIVRE!$A$8:$AB$315,7))</f>
      </c>
      <c r="E19" s="290">
        <f>IF(B19="","",VLOOKUP(B19,LIVRE!$A$8:$AB$315,10))</f>
      </c>
      <c r="F19" s="291">
        <f t="shared" si="4"/>
      </c>
      <c r="G19" s="290">
        <f>IF(B19="","",VLOOKUP(B19,LIVRE!$A$8:$AB$315,8))</f>
      </c>
      <c r="H19" s="290">
        <f>IF(B19="","",VLOOKUP(B19,LIVRE!$A$8:$AB$315,11))</f>
      </c>
      <c r="I19" s="291">
        <f t="shared" si="0"/>
      </c>
      <c r="J19" s="167"/>
      <c r="K19" s="118"/>
      <c r="L19" s="289">
        <f>IF(K19="","",VLOOKUP(K19,LIVRE!$A$8:$AB$315,4))</f>
      </c>
      <c r="M19" s="290">
        <f>IF(K19="","",VLOOKUP(K19,LIVRE!$A$8:$AB$315,7))</f>
      </c>
      <c r="N19" s="290">
        <f>IF(K19="","",VLOOKUP(K19,LIVRE!$A$8:$AB$315,10))</f>
      </c>
      <c r="O19" s="291">
        <f t="shared" si="1"/>
      </c>
      <c r="P19" s="290">
        <f>IF(K19="","",VLOOKUP(K19,LIVRE!$A$8:$AB$315,8))</f>
      </c>
      <c r="Q19" s="290">
        <f>IF(K19="","",VLOOKUP(K19,LIVRE!$A$8:$AB$315,11))</f>
      </c>
      <c r="R19" s="291">
        <f t="shared" si="5"/>
      </c>
      <c r="S19" s="167"/>
      <c r="T19" s="118"/>
      <c r="U19" s="289">
        <f>IF(T19="","",VLOOKUP(T19,LIVRE!$A$8:$AB$315,4))</f>
      </c>
      <c r="V19" s="290">
        <f>IF(T19="","",VLOOKUP(T19,LIVRE!$A$8:$AB$315,7))</f>
      </c>
      <c r="W19" s="290">
        <f>IF(T19="","",VLOOKUP(T19,LIVRE!$A$8:$AB$315,10))</f>
      </c>
      <c r="X19" s="291">
        <f t="shared" si="2"/>
      </c>
      <c r="Y19" s="290">
        <f>IF(T19="","",VLOOKUP(T19,LIVRE!$A$8:$AB$315,8))</f>
      </c>
      <c r="Z19" s="290">
        <f>IF(T19="","",VLOOKUP(T19,LIVRE!$A$8:$AB$315,11))</f>
      </c>
      <c r="AA19" s="291">
        <f t="shared" si="6"/>
      </c>
      <c r="AB19" s="167"/>
      <c r="AC19" s="118"/>
      <c r="AD19" s="289">
        <f>IF(AC19="","",VLOOKUP(AC19,LIVRE!$A$8:$AB$315,4))</f>
      </c>
      <c r="AE19" s="290">
        <f>IF(AC19="","",VLOOKUP(AC19,LIVRE!$A$8:$AB$315,7))</f>
      </c>
      <c r="AF19" s="290">
        <f>IF(AC19="","",VLOOKUP(AC19,LIVRE!$A$8:$AB$315,10))</f>
      </c>
      <c r="AG19" s="291">
        <f t="shared" si="3"/>
      </c>
      <c r="AH19" s="290">
        <f>IF(AC19="","",VLOOKUP(AC19,LIVRE!$A$8:$AB$315,8))</f>
      </c>
      <c r="AI19" s="290">
        <f>IF(AC19="","",VLOOKUP(AC19,LIVRE!$A$8:$AB$315,11))</f>
      </c>
      <c r="AJ19" s="291">
        <f t="shared" si="7"/>
      </c>
    </row>
    <row r="20" spans="2:36" s="158" customFormat="1" ht="15.75" thickBot="1">
      <c r="B20" s="118"/>
      <c r="C20" s="289">
        <f>IF(B20="","",VLOOKUP(B20,LIVRE!$A$8:$AB$315,4))</f>
      </c>
      <c r="D20" s="290">
        <f>IF(B20="","",VLOOKUP(B20,LIVRE!$A$8:$AB$315,7))</f>
      </c>
      <c r="E20" s="290">
        <f>IF(B20="","",VLOOKUP(B20,LIVRE!$A$8:$AB$315,10))</f>
      </c>
      <c r="F20" s="291">
        <f t="shared" si="4"/>
      </c>
      <c r="G20" s="290">
        <f>IF(B20="","",VLOOKUP(B20,LIVRE!$A$8:$AB$315,8))</f>
      </c>
      <c r="H20" s="290">
        <f>IF(B20="","",VLOOKUP(B20,LIVRE!$A$8:$AB$315,11))</f>
      </c>
      <c r="I20" s="291">
        <f t="shared" si="0"/>
      </c>
      <c r="J20" s="167"/>
      <c r="K20" s="118"/>
      <c r="L20" s="289">
        <f>IF(K20="","",VLOOKUP(K20,LIVRE!$A$8:$AB$315,4))</f>
      </c>
      <c r="M20" s="290">
        <f>IF(K20="","",VLOOKUP(K20,LIVRE!$A$8:$AB$315,7))</f>
      </c>
      <c r="N20" s="290">
        <f>IF(K20="","",VLOOKUP(K20,LIVRE!$A$8:$AB$315,10))</f>
      </c>
      <c r="O20" s="291">
        <f t="shared" si="1"/>
      </c>
      <c r="P20" s="290">
        <f>IF(K20="","",VLOOKUP(K20,LIVRE!$A$8:$AB$315,8))</f>
      </c>
      <c r="Q20" s="290">
        <f>IF(K20="","",VLOOKUP(K20,LIVRE!$A$8:$AB$315,11))</f>
      </c>
      <c r="R20" s="291">
        <f t="shared" si="5"/>
      </c>
      <c r="S20" s="167"/>
      <c r="T20" s="118"/>
      <c r="U20" s="289">
        <f>IF(T20="","",VLOOKUP(T20,LIVRE!$A$8:$AB$315,4))</f>
      </c>
      <c r="V20" s="290">
        <f>IF(T20="","",VLOOKUP(T20,LIVRE!$A$8:$AB$315,7))</f>
      </c>
      <c r="W20" s="290">
        <f>IF(T20="","",VLOOKUP(T20,LIVRE!$A$8:$AB$315,10))</f>
      </c>
      <c r="X20" s="291">
        <f t="shared" si="2"/>
      </c>
      <c r="Y20" s="290">
        <f>IF(T20="","",VLOOKUP(T20,LIVRE!$A$8:$AB$315,8))</f>
      </c>
      <c r="Z20" s="290">
        <f>IF(T20="","",VLOOKUP(T20,LIVRE!$A$8:$AB$315,11))</f>
      </c>
      <c r="AA20" s="291">
        <f t="shared" si="6"/>
      </c>
      <c r="AB20" s="167"/>
      <c r="AC20" s="118"/>
      <c r="AD20" s="289">
        <f>IF(AC20="","",VLOOKUP(AC20,LIVRE!$A$8:$AB$315,4))</f>
      </c>
      <c r="AE20" s="290">
        <f>IF(AC20="","",VLOOKUP(AC20,LIVRE!$A$8:$AB$315,7))</f>
      </c>
      <c r="AF20" s="290">
        <f>IF(AC20="","",VLOOKUP(AC20,LIVRE!$A$8:$AB$315,10))</f>
      </c>
      <c r="AG20" s="291">
        <f t="shared" si="3"/>
      </c>
      <c r="AH20" s="290">
        <f>IF(AC20="","",VLOOKUP(AC20,LIVRE!$A$8:$AB$315,8))</f>
      </c>
      <c r="AI20" s="290">
        <f>IF(AC20="","",VLOOKUP(AC20,LIVRE!$A$8:$AB$315,11))</f>
      </c>
      <c r="AJ20" s="291">
        <f t="shared" si="7"/>
      </c>
    </row>
    <row r="21" spans="2:36" s="158" customFormat="1" ht="15.75" thickBot="1">
      <c r="B21" s="118"/>
      <c r="C21" s="289">
        <f>IF(B21="","",VLOOKUP(B21,LIVRE!$A$8:$AB$315,4))</f>
      </c>
      <c r="D21" s="290">
        <f>IF(B21="","",VLOOKUP(B21,LIVRE!$A$8:$AB$315,7))</f>
      </c>
      <c r="E21" s="290">
        <f>IF(B21="","",VLOOKUP(B21,LIVRE!$A$8:$AB$315,10))</f>
      </c>
      <c r="F21" s="291">
        <f t="shared" si="4"/>
      </c>
      <c r="G21" s="290">
        <f>IF(B21="","",VLOOKUP(B21,LIVRE!$A$8:$AB$315,8))</f>
      </c>
      <c r="H21" s="290">
        <f>IF(B21="","",VLOOKUP(B21,LIVRE!$A$8:$AB$315,11))</f>
      </c>
      <c r="I21" s="291">
        <f t="shared" si="0"/>
      </c>
      <c r="J21" s="167"/>
      <c r="K21" s="118"/>
      <c r="L21" s="289">
        <f>IF(K21="","",VLOOKUP(K21,LIVRE!$A$8:$AB$315,4))</f>
      </c>
      <c r="M21" s="290">
        <f>IF(K21="","",VLOOKUP(K21,LIVRE!$A$8:$AB$315,7))</f>
      </c>
      <c r="N21" s="290">
        <f>IF(K21="","",VLOOKUP(K21,LIVRE!$A$8:$AB$315,10))</f>
      </c>
      <c r="O21" s="291">
        <f t="shared" si="1"/>
      </c>
      <c r="P21" s="290">
        <f>IF(K21="","",VLOOKUP(K21,LIVRE!$A$8:$AB$315,8))</f>
      </c>
      <c r="Q21" s="290">
        <f>IF(K21="","",VLOOKUP(K21,LIVRE!$A$8:$AB$315,11))</f>
      </c>
      <c r="R21" s="291">
        <f t="shared" si="5"/>
      </c>
      <c r="S21" s="167"/>
      <c r="T21" s="118"/>
      <c r="U21" s="289">
        <f>IF(T21="","",VLOOKUP(T21,LIVRE!$A$8:$AB$315,4))</f>
      </c>
      <c r="V21" s="290">
        <f>IF(T21="","",VLOOKUP(T21,LIVRE!$A$8:$AB$315,7))</f>
      </c>
      <c r="W21" s="290">
        <f>IF(T21="","",VLOOKUP(T21,LIVRE!$A$8:$AB$315,10))</f>
      </c>
      <c r="X21" s="291">
        <f t="shared" si="2"/>
      </c>
      <c r="Y21" s="290">
        <f>IF(T21="","",VLOOKUP(T21,LIVRE!$A$8:$AB$315,8))</f>
      </c>
      <c r="Z21" s="290">
        <f>IF(T21="","",VLOOKUP(T21,LIVRE!$A$8:$AB$315,11))</f>
      </c>
      <c r="AA21" s="291">
        <f t="shared" si="6"/>
      </c>
      <c r="AB21" s="167"/>
      <c r="AC21" s="118"/>
      <c r="AD21" s="289">
        <f>IF(AC21="","",VLOOKUP(AC21,LIVRE!$A$8:$AB$315,4))</f>
      </c>
      <c r="AE21" s="290">
        <f>IF(AC21="","",VLOOKUP(AC21,LIVRE!$A$8:$AB$315,7))</f>
      </c>
      <c r="AF21" s="290">
        <f>IF(AC21="","",VLOOKUP(AC21,LIVRE!$A$8:$AB$315,10))</f>
      </c>
      <c r="AG21" s="291">
        <f t="shared" si="3"/>
      </c>
      <c r="AH21" s="290">
        <f>IF(AC21="","",VLOOKUP(AC21,LIVRE!$A$8:$AB$315,8))</f>
      </c>
      <c r="AI21" s="290">
        <f>IF(AC21="","",VLOOKUP(AC21,LIVRE!$A$8:$AB$315,11))</f>
      </c>
      <c r="AJ21" s="291">
        <f t="shared" si="7"/>
      </c>
    </row>
    <row r="22" spans="2:36" s="158" customFormat="1" ht="15.75" thickBot="1">
      <c r="B22" s="118"/>
      <c r="C22" s="289">
        <f>IF(B22="","",VLOOKUP(B22,LIVRE!$A$8:$AB$315,4))</f>
      </c>
      <c r="D22" s="290">
        <f>IF(B22="","",VLOOKUP(B22,LIVRE!$A$8:$AB$315,7))</f>
      </c>
      <c r="E22" s="290">
        <f>IF(B22="","",VLOOKUP(B22,LIVRE!$A$8:$AB$315,10))</f>
      </c>
      <c r="F22" s="291">
        <f t="shared" si="4"/>
      </c>
      <c r="G22" s="290">
        <f>IF(B22="","",VLOOKUP(B22,LIVRE!$A$8:$AB$315,8))</f>
      </c>
      <c r="H22" s="290">
        <f>IF(B22="","",VLOOKUP(B22,LIVRE!$A$8:$AB$315,11))</f>
      </c>
      <c r="I22" s="291">
        <f t="shared" si="0"/>
      </c>
      <c r="J22" s="167"/>
      <c r="K22" s="118"/>
      <c r="L22" s="289">
        <f>IF(K22="","",VLOOKUP(K22,LIVRE!$A$8:$AB$315,4))</f>
      </c>
      <c r="M22" s="290">
        <f>IF(K22="","",VLOOKUP(K22,LIVRE!$A$8:$AB$315,7))</f>
      </c>
      <c r="N22" s="290">
        <f>IF(K22="","",VLOOKUP(K22,LIVRE!$A$8:$AB$315,10))</f>
      </c>
      <c r="O22" s="291">
        <f t="shared" si="1"/>
      </c>
      <c r="P22" s="290">
        <f>IF(K22="","",VLOOKUP(K22,LIVRE!$A$8:$AB$315,8))</f>
      </c>
      <c r="Q22" s="290">
        <f>IF(K22="","",VLOOKUP(K22,LIVRE!$A$8:$AB$315,11))</f>
      </c>
      <c r="R22" s="291">
        <f t="shared" si="5"/>
      </c>
      <c r="S22" s="167"/>
      <c r="T22" s="118"/>
      <c r="U22" s="289">
        <f>IF(T22="","",VLOOKUP(T22,LIVRE!$A$8:$AB$315,4))</f>
      </c>
      <c r="V22" s="290">
        <f>IF(T22="","",VLOOKUP(T22,LIVRE!$A$8:$AB$315,7))</f>
      </c>
      <c r="W22" s="290">
        <f>IF(T22="","",VLOOKUP(T22,LIVRE!$A$8:$AB$315,10))</f>
      </c>
      <c r="X22" s="291">
        <f t="shared" si="2"/>
      </c>
      <c r="Y22" s="290">
        <f>IF(T22="","",VLOOKUP(T22,LIVRE!$A$8:$AB$315,8))</f>
      </c>
      <c r="Z22" s="290">
        <f>IF(T22="","",VLOOKUP(T22,LIVRE!$A$8:$AB$315,11))</f>
      </c>
      <c r="AA22" s="291">
        <f t="shared" si="6"/>
      </c>
      <c r="AB22" s="167"/>
      <c r="AC22" s="118"/>
      <c r="AD22" s="289">
        <f>IF(AC22="","",VLOOKUP(AC22,LIVRE!$A$8:$AB$315,4))</f>
      </c>
      <c r="AE22" s="290">
        <f>IF(AC22="","",VLOOKUP(AC22,LIVRE!$A$8:$AB$315,7))</f>
      </c>
      <c r="AF22" s="290">
        <f>IF(AC22="","",VLOOKUP(AC22,LIVRE!$A$8:$AB$315,10))</f>
      </c>
      <c r="AG22" s="291">
        <f t="shared" si="3"/>
      </c>
      <c r="AH22" s="290">
        <f>IF(AC22="","",VLOOKUP(AC22,LIVRE!$A$8:$AB$315,8))</f>
      </c>
      <c r="AI22" s="290">
        <f>IF(AC22="","",VLOOKUP(AC22,LIVRE!$A$8:$AB$315,11))</f>
      </c>
      <c r="AJ22" s="291">
        <f t="shared" si="7"/>
      </c>
    </row>
    <row r="23" spans="2:36" s="158" customFormat="1" ht="15.75" thickBot="1">
      <c r="B23" s="118"/>
      <c r="C23" s="289">
        <f>IF(B23="","",VLOOKUP(B23,LIVRE!$A$8:$AB$315,4))</f>
      </c>
      <c r="D23" s="290">
        <f>IF(B23="","",VLOOKUP(B23,LIVRE!$A$8:$AB$315,7))</f>
      </c>
      <c r="E23" s="290">
        <f>IF(B23="","",VLOOKUP(B23,LIVRE!$A$8:$AB$315,10))</f>
      </c>
      <c r="F23" s="291">
        <f t="shared" si="4"/>
      </c>
      <c r="G23" s="290">
        <f>IF(B23="","",VLOOKUP(B23,LIVRE!$A$8:$AB$315,8))</f>
      </c>
      <c r="H23" s="290">
        <f>IF(B23="","",VLOOKUP(B23,LIVRE!$A$8:$AB$315,11))</f>
      </c>
      <c r="I23" s="291">
        <f t="shared" si="0"/>
      </c>
      <c r="J23" s="167"/>
      <c r="K23" s="118"/>
      <c r="L23" s="289">
        <f>IF(K23="","",VLOOKUP(K23,LIVRE!$A$8:$AB$315,4))</f>
      </c>
      <c r="M23" s="290">
        <f>IF(K23="","",VLOOKUP(K23,LIVRE!$A$8:$AB$315,7))</f>
      </c>
      <c r="N23" s="290">
        <f>IF(K23="","",VLOOKUP(K23,LIVRE!$A$8:$AB$315,10))</f>
      </c>
      <c r="O23" s="291">
        <f t="shared" si="1"/>
      </c>
      <c r="P23" s="290">
        <f>IF(K23="","",VLOOKUP(K23,LIVRE!$A$8:$AB$315,8))</f>
      </c>
      <c r="Q23" s="290">
        <f>IF(K23="","",VLOOKUP(K23,LIVRE!$A$8:$AB$315,11))</f>
      </c>
      <c r="R23" s="291">
        <f t="shared" si="5"/>
      </c>
      <c r="S23" s="167"/>
      <c r="T23" s="118"/>
      <c r="U23" s="289">
        <f>IF(T23="","",VLOOKUP(T23,LIVRE!$A$8:$AB$315,4))</f>
      </c>
      <c r="V23" s="290">
        <f>IF(T23="","",VLOOKUP(T23,LIVRE!$A$8:$AB$315,7))</f>
      </c>
      <c r="W23" s="290">
        <f>IF(T23="","",VLOOKUP(T23,LIVRE!$A$8:$AB$315,10))</f>
      </c>
      <c r="X23" s="291">
        <f t="shared" si="2"/>
      </c>
      <c r="Y23" s="290">
        <f>IF(T23="","",VLOOKUP(T23,LIVRE!$A$8:$AB$315,8))</f>
      </c>
      <c r="Z23" s="290">
        <f>IF(T23="","",VLOOKUP(T23,LIVRE!$A$8:$AB$315,11))</f>
      </c>
      <c r="AA23" s="291">
        <f t="shared" si="6"/>
      </c>
      <c r="AB23" s="167"/>
      <c r="AC23" s="118"/>
      <c r="AD23" s="289">
        <f>IF(AC23="","",VLOOKUP(AC23,LIVRE!$A$8:$AB$315,4))</f>
      </c>
      <c r="AE23" s="290">
        <f>IF(AC23="","",VLOOKUP(AC23,LIVRE!$A$8:$AB$315,7))</f>
      </c>
      <c r="AF23" s="290">
        <f>IF(AC23="","",VLOOKUP(AC23,LIVRE!$A$8:$AB$315,10))</f>
      </c>
      <c r="AG23" s="291">
        <f t="shared" si="3"/>
      </c>
      <c r="AH23" s="290">
        <f>IF(AC23="","",VLOOKUP(AC23,LIVRE!$A$8:$AB$315,8))</f>
      </c>
      <c r="AI23" s="290">
        <f>IF(AC23="","",VLOOKUP(AC23,LIVRE!$A$8:$AB$315,11))</f>
      </c>
      <c r="AJ23" s="291">
        <f t="shared" si="7"/>
      </c>
    </row>
    <row r="24" spans="2:36" s="158" customFormat="1" ht="15.75" thickBot="1">
      <c r="B24" s="118"/>
      <c r="C24" s="289">
        <f>IF(B24="","",VLOOKUP(B24,LIVRE!$A$8:$AB$315,4))</f>
      </c>
      <c r="D24" s="290">
        <f>IF(B24="","",VLOOKUP(B24,LIVRE!$A$8:$AB$315,7))</f>
      </c>
      <c r="E24" s="290">
        <f>IF(B24="","",VLOOKUP(B24,LIVRE!$A$8:$AB$315,10))</f>
      </c>
      <c r="F24" s="291">
        <f t="shared" si="4"/>
      </c>
      <c r="G24" s="290">
        <f>IF(B24="","",VLOOKUP(B24,LIVRE!$A$8:$AB$315,8))</f>
      </c>
      <c r="H24" s="290">
        <f>IF(B24="","",VLOOKUP(B24,LIVRE!$A$8:$AB$315,11))</f>
      </c>
      <c r="I24" s="291">
        <f t="shared" si="0"/>
      </c>
      <c r="J24" s="167"/>
      <c r="K24" s="118"/>
      <c r="L24" s="289">
        <f>IF(K24="","",VLOOKUP(K24,LIVRE!$A$8:$AB$315,4))</f>
      </c>
      <c r="M24" s="290">
        <f>IF(K24="","",VLOOKUP(K24,LIVRE!$A$8:$AB$315,7))</f>
      </c>
      <c r="N24" s="290">
        <f>IF(K24="","",VLOOKUP(K24,LIVRE!$A$8:$AB$315,10))</f>
      </c>
      <c r="O24" s="291">
        <f t="shared" si="1"/>
      </c>
      <c r="P24" s="290">
        <f>IF(K24="","",VLOOKUP(K24,LIVRE!$A$8:$AB$315,8))</f>
      </c>
      <c r="Q24" s="290">
        <f>IF(K24="","",VLOOKUP(K24,LIVRE!$A$8:$AB$315,11))</f>
      </c>
      <c r="R24" s="291">
        <f t="shared" si="5"/>
      </c>
      <c r="S24" s="167"/>
      <c r="T24" s="118"/>
      <c r="U24" s="289">
        <f>IF(T24="","",VLOOKUP(T24,LIVRE!$A$8:$AB$315,4))</f>
      </c>
      <c r="V24" s="290">
        <f>IF(T24="","",VLOOKUP(T24,LIVRE!$A$8:$AB$315,7))</f>
      </c>
      <c r="W24" s="290">
        <f>IF(T24="","",VLOOKUP(T24,LIVRE!$A$8:$AB$315,10))</f>
      </c>
      <c r="X24" s="291">
        <f t="shared" si="2"/>
      </c>
      <c r="Y24" s="290">
        <f>IF(T24="","",VLOOKUP(T24,LIVRE!$A$8:$AB$315,8))</f>
      </c>
      <c r="Z24" s="290">
        <f>IF(T24="","",VLOOKUP(T24,LIVRE!$A$8:$AB$315,11))</f>
      </c>
      <c r="AA24" s="291">
        <f t="shared" si="6"/>
      </c>
      <c r="AB24" s="167"/>
      <c r="AC24" s="118"/>
      <c r="AD24" s="289">
        <f>IF(AC24="","",VLOOKUP(AC24,LIVRE!$A$8:$AB$315,4))</f>
      </c>
      <c r="AE24" s="290">
        <f>IF(AC24="","",VLOOKUP(AC24,LIVRE!$A$8:$AB$315,7))</f>
      </c>
      <c r="AF24" s="290">
        <f>IF(AC24="","",VLOOKUP(AC24,LIVRE!$A$8:$AB$315,10))</f>
      </c>
      <c r="AG24" s="291">
        <f t="shared" si="3"/>
      </c>
      <c r="AH24" s="290">
        <f>IF(AC24="","",VLOOKUP(AC24,LIVRE!$A$8:$AB$315,8))</f>
      </c>
      <c r="AI24" s="290">
        <f>IF(AC24="","",VLOOKUP(AC24,LIVRE!$A$8:$AB$315,11))</f>
      </c>
      <c r="AJ24" s="291">
        <f t="shared" si="7"/>
      </c>
    </row>
    <row r="25" spans="2:36" s="158" customFormat="1" ht="15.75" thickBot="1">
      <c r="B25" s="118"/>
      <c r="C25" s="289">
        <f>IF(B25="","",VLOOKUP(B25,LIVRE!$A$8:$AB$315,4))</f>
      </c>
      <c r="D25" s="290">
        <f>IF(B25="","",VLOOKUP(B25,LIVRE!$A$8:$AB$315,7))</f>
      </c>
      <c r="E25" s="290">
        <f>IF(B25="","",VLOOKUP(B25,LIVRE!$A$8:$AB$315,10))</f>
      </c>
      <c r="F25" s="291">
        <f t="shared" si="4"/>
      </c>
      <c r="G25" s="290">
        <f>IF(B25="","",VLOOKUP(B25,LIVRE!$A$8:$AB$315,8))</f>
      </c>
      <c r="H25" s="290">
        <f>IF(B25="","",VLOOKUP(B25,LIVRE!$A$8:$AB$315,11))</f>
      </c>
      <c r="I25" s="291">
        <f t="shared" si="0"/>
      </c>
      <c r="J25" s="167"/>
      <c r="K25" s="118"/>
      <c r="L25" s="289">
        <f>IF(K25="","",VLOOKUP(K25,LIVRE!$A$8:$AB$315,4))</f>
      </c>
      <c r="M25" s="290">
        <f>IF(K25="","",VLOOKUP(K25,LIVRE!$A$8:$AB$315,7))</f>
      </c>
      <c r="N25" s="290">
        <f>IF(K25="","",VLOOKUP(K25,LIVRE!$A$8:$AB$315,10))</f>
      </c>
      <c r="O25" s="291">
        <f t="shared" si="1"/>
      </c>
      <c r="P25" s="290">
        <f>IF(K25="","",VLOOKUP(K25,LIVRE!$A$8:$AB$315,8))</f>
      </c>
      <c r="Q25" s="290">
        <f>IF(K25="","",VLOOKUP(K25,LIVRE!$A$8:$AB$315,11))</f>
      </c>
      <c r="R25" s="291">
        <f t="shared" si="5"/>
      </c>
      <c r="S25" s="167"/>
      <c r="T25" s="118"/>
      <c r="U25" s="289">
        <f>IF(T25="","",VLOOKUP(T25,LIVRE!$A$8:$AB$315,4))</f>
      </c>
      <c r="V25" s="290">
        <f>IF(T25="","",VLOOKUP(T25,LIVRE!$A$8:$AB$315,7))</f>
      </c>
      <c r="W25" s="290">
        <f>IF(T25="","",VLOOKUP(T25,LIVRE!$A$8:$AB$315,10))</f>
      </c>
      <c r="X25" s="291">
        <f t="shared" si="2"/>
      </c>
      <c r="Y25" s="290">
        <f>IF(T25="","",VLOOKUP(T25,LIVRE!$A$8:$AB$315,8))</f>
      </c>
      <c r="Z25" s="290">
        <f>IF(T25="","",VLOOKUP(T25,LIVRE!$A$8:$AB$315,11))</f>
      </c>
      <c r="AA25" s="291">
        <f t="shared" si="6"/>
      </c>
      <c r="AB25" s="167"/>
      <c r="AC25" s="118"/>
      <c r="AD25" s="289">
        <f>IF(AC25="","",VLOOKUP(AC25,LIVRE!$A$8:$AB$315,4))</f>
      </c>
      <c r="AE25" s="290">
        <f>IF(AC25="","",VLOOKUP(AC25,LIVRE!$A$8:$AB$315,7))</f>
      </c>
      <c r="AF25" s="290">
        <f>IF(AC25="","",VLOOKUP(AC25,LIVRE!$A$8:$AB$315,10))</f>
      </c>
      <c r="AG25" s="291">
        <f t="shared" si="3"/>
      </c>
      <c r="AH25" s="290">
        <f>IF(AC25="","",VLOOKUP(AC25,LIVRE!$A$8:$AB$315,8))</f>
      </c>
      <c r="AI25" s="290">
        <f>IF(AC25="","",VLOOKUP(AC25,LIVRE!$A$8:$AB$315,11))</f>
      </c>
      <c r="AJ25" s="291">
        <f t="shared" si="7"/>
      </c>
    </row>
    <row r="26" spans="2:36" s="158" customFormat="1" ht="15.75" thickBot="1">
      <c r="B26" s="118"/>
      <c r="C26" s="289">
        <f>IF(B26="","",VLOOKUP(B26,LIVRE!$A$8:$AB$315,4))</f>
      </c>
      <c r="D26" s="290">
        <f>IF(B26="","",VLOOKUP(B26,LIVRE!$A$8:$AB$315,7))</f>
      </c>
      <c r="E26" s="290">
        <f>IF(B26="","",VLOOKUP(B26,LIVRE!$A$8:$AB$315,10))</f>
      </c>
      <c r="F26" s="291">
        <f t="shared" si="4"/>
      </c>
      <c r="G26" s="290">
        <f>IF(B26="","",VLOOKUP(B26,LIVRE!$A$8:$AB$315,8))</f>
      </c>
      <c r="H26" s="290">
        <f>IF(B26="","",VLOOKUP(B26,LIVRE!$A$8:$AB$315,11))</f>
      </c>
      <c r="I26" s="291">
        <f t="shared" si="0"/>
      </c>
      <c r="J26" s="167"/>
      <c r="K26" s="118"/>
      <c r="L26" s="289">
        <f>IF(K26="","",VLOOKUP(K26,LIVRE!$A$8:$AB$315,4))</f>
      </c>
      <c r="M26" s="290">
        <f>IF(K26="","",VLOOKUP(K26,LIVRE!$A$8:$AB$315,7))</f>
      </c>
      <c r="N26" s="290">
        <f>IF(K26="","",VLOOKUP(K26,LIVRE!$A$8:$AB$315,10))</f>
      </c>
      <c r="O26" s="291">
        <f t="shared" si="1"/>
      </c>
      <c r="P26" s="290">
        <f>IF(K26="","",VLOOKUP(K26,LIVRE!$A$8:$AB$315,8))</f>
      </c>
      <c r="Q26" s="290">
        <f>IF(K26="","",VLOOKUP(K26,LIVRE!$A$8:$AB$315,11))</f>
      </c>
      <c r="R26" s="291">
        <f t="shared" si="5"/>
      </c>
      <c r="S26" s="167"/>
      <c r="T26" s="118"/>
      <c r="U26" s="289">
        <f>IF(T26="","",VLOOKUP(T26,LIVRE!$A$8:$AB$315,4))</f>
      </c>
      <c r="V26" s="290">
        <f>IF(T26="","",VLOOKUP(T26,LIVRE!$A$8:$AB$315,7))</f>
      </c>
      <c r="W26" s="290">
        <f>IF(T26="","",VLOOKUP(T26,LIVRE!$A$8:$AB$315,10))</f>
      </c>
      <c r="X26" s="291">
        <f t="shared" si="2"/>
      </c>
      <c r="Y26" s="290">
        <f>IF(T26="","",VLOOKUP(T26,LIVRE!$A$8:$AB$315,8))</f>
      </c>
      <c r="Z26" s="290">
        <f>IF(T26="","",VLOOKUP(T26,LIVRE!$A$8:$AB$315,11))</f>
      </c>
      <c r="AA26" s="291">
        <f t="shared" si="6"/>
      </c>
      <c r="AB26" s="167"/>
      <c r="AC26" s="118"/>
      <c r="AD26" s="289">
        <f>IF(AC26="","",VLOOKUP(AC26,LIVRE!$A$8:$AB$315,4))</f>
      </c>
      <c r="AE26" s="290">
        <f>IF(AC26="","",VLOOKUP(AC26,LIVRE!$A$8:$AB$315,7))</f>
      </c>
      <c r="AF26" s="290">
        <f>IF(AC26="","",VLOOKUP(AC26,LIVRE!$A$8:$AB$315,10))</f>
      </c>
      <c r="AG26" s="291">
        <f t="shared" si="3"/>
      </c>
      <c r="AH26" s="290">
        <f>IF(AC26="","",VLOOKUP(AC26,LIVRE!$A$8:$AB$315,8))</f>
      </c>
      <c r="AI26" s="290">
        <f>IF(AC26="","",VLOOKUP(AC26,LIVRE!$A$8:$AB$315,11))</f>
      </c>
      <c r="AJ26" s="291">
        <f t="shared" si="7"/>
      </c>
    </row>
    <row r="27" spans="2:36" s="158" customFormat="1" ht="15.75" thickBot="1">
      <c r="B27" s="118"/>
      <c r="C27" s="289">
        <f>IF(B27="","",VLOOKUP(B27,LIVRE!$A$8:$AB$315,4))</f>
      </c>
      <c r="D27" s="290">
        <f>IF(B27="","",VLOOKUP(B27,LIVRE!$A$8:$AB$315,7))</f>
      </c>
      <c r="E27" s="290">
        <f>IF(B27="","",VLOOKUP(B27,LIVRE!$A$8:$AB$315,10))</f>
      </c>
      <c r="F27" s="291">
        <f t="shared" si="4"/>
      </c>
      <c r="G27" s="290">
        <f>IF(B27="","",VLOOKUP(B27,LIVRE!$A$8:$AB$315,8))</f>
      </c>
      <c r="H27" s="290">
        <f>IF(B27="","",VLOOKUP(B27,LIVRE!$A$8:$AB$315,11))</f>
      </c>
      <c r="I27" s="291">
        <f t="shared" si="0"/>
      </c>
      <c r="J27" s="167"/>
      <c r="K27" s="118"/>
      <c r="L27" s="289">
        <f>IF(K27="","",VLOOKUP(K27,LIVRE!$A$8:$AB$315,4))</f>
      </c>
      <c r="M27" s="290">
        <f>IF(K27="","",VLOOKUP(K27,LIVRE!$A$8:$AB$315,7))</f>
      </c>
      <c r="N27" s="290">
        <f>IF(K27="","",VLOOKUP(K27,LIVRE!$A$8:$AB$315,10))</f>
      </c>
      <c r="O27" s="291">
        <f t="shared" si="1"/>
      </c>
      <c r="P27" s="290">
        <f>IF(K27="","",VLOOKUP(K27,LIVRE!$A$8:$AB$315,8))</f>
      </c>
      <c r="Q27" s="290">
        <f>IF(K27="","",VLOOKUP(K27,LIVRE!$A$8:$AB$315,11))</f>
      </c>
      <c r="R27" s="291">
        <f t="shared" si="5"/>
      </c>
      <c r="S27" s="167"/>
      <c r="T27" s="118"/>
      <c r="U27" s="289">
        <f>IF(T27="","",VLOOKUP(T27,LIVRE!$A$8:$AB$315,4))</f>
      </c>
      <c r="V27" s="290">
        <f>IF(T27="","",VLOOKUP(T27,LIVRE!$A$8:$AB$315,7))</f>
      </c>
      <c r="W27" s="290">
        <f>IF(T27="","",VLOOKUP(T27,LIVRE!$A$8:$AB$315,10))</f>
      </c>
      <c r="X27" s="291">
        <f t="shared" si="2"/>
      </c>
      <c r="Y27" s="290">
        <f>IF(T27="","",VLOOKUP(T27,LIVRE!$A$8:$AB$315,8))</f>
      </c>
      <c r="Z27" s="290">
        <f>IF(T27="","",VLOOKUP(T27,LIVRE!$A$8:$AB$315,11))</f>
      </c>
      <c r="AA27" s="291">
        <f t="shared" si="6"/>
      </c>
      <c r="AB27" s="167"/>
      <c r="AC27" s="118"/>
      <c r="AD27" s="289">
        <f>IF(AC27="","",VLOOKUP(AC27,LIVRE!$A$8:$AB$315,4))</f>
      </c>
      <c r="AE27" s="290">
        <f>IF(AC27="","",VLOOKUP(AC27,LIVRE!$A$8:$AB$315,7))</f>
      </c>
      <c r="AF27" s="290">
        <f>IF(AC27="","",VLOOKUP(AC27,LIVRE!$A$8:$AB$315,10))</f>
      </c>
      <c r="AG27" s="291">
        <f t="shared" si="3"/>
      </c>
      <c r="AH27" s="290">
        <f>IF(AC27="","",VLOOKUP(AC27,LIVRE!$A$8:$AB$315,8))</f>
      </c>
      <c r="AI27" s="290">
        <f>IF(AC27="","",VLOOKUP(AC27,LIVRE!$A$8:$AB$315,11))</f>
      </c>
      <c r="AJ27" s="291">
        <f t="shared" si="7"/>
      </c>
    </row>
    <row r="28" spans="2:36" s="158" customFormat="1" ht="15.75" thickBot="1">
      <c r="B28" s="118"/>
      <c r="C28" s="289">
        <f>IF(B28="","",VLOOKUP(B28,LIVRE!$A$8:$AB$315,4))</f>
      </c>
      <c r="D28" s="290">
        <f>IF(B28="","",VLOOKUP(B28,LIVRE!$A$8:$AB$315,7))</f>
      </c>
      <c r="E28" s="290">
        <f>IF(B28="","",VLOOKUP(B28,LIVRE!$A$8:$AB$315,10))</f>
      </c>
      <c r="F28" s="291">
        <f t="shared" si="4"/>
      </c>
      <c r="G28" s="290">
        <f>IF(B28="","",VLOOKUP(B28,LIVRE!$A$8:$AB$315,8))</f>
      </c>
      <c r="H28" s="290">
        <f>IF(B28="","",VLOOKUP(B28,LIVRE!$A$8:$AB$315,11))</f>
      </c>
      <c r="I28" s="291">
        <f t="shared" si="0"/>
      </c>
      <c r="J28" s="167"/>
      <c r="K28" s="118"/>
      <c r="L28" s="289">
        <f>IF(K28="","",VLOOKUP(K28,LIVRE!$A$8:$AB$315,4))</f>
      </c>
      <c r="M28" s="290">
        <f>IF(K28="","",VLOOKUP(K28,LIVRE!$A$8:$AB$315,7))</f>
      </c>
      <c r="N28" s="290">
        <f>IF(K28="","",VLOOKUP(K28,LIVRE!$A$8:$AB$315,10))</f>
      </c>
      <c r="O28" s="291">
        <f t="shared" si="1"/>
      </c>
      <c r="P28" s="290">
        <f>IF(K28="","",VLOOKUP(K28,LIVRE!$A$8:$AB$315,8))</f>
      </c>
      <c r="Q28" s="290">
        <f>IF(K28="","",VLOOKUP(K28,LIVRE!$A$8:$AB$315,11))</f>
      </c>
      <c r="R28" s="291">
        <f t="shared" si="5"/>
      </c>
      <c r="S28" s="167"/>
      <c r="T28" s="118"/>
      <c r="U28" s="289">
        <f>IF(T28="","",VLOOKUP(T28,LIVRE!$A$8:$AB$315,4))</f>
      </c>
      <c r="V28" s="290">
        <f>IF(T28="","",VLOOKUP(T28,LIVRE!$A$8:$AB$315,7))</f>
      </c>
      <c r="W28" s="290">
        <f>IF(T28="","",VLOOKUP(T28,LIVRE!$A$8:$AB$315,10))</f>
      </c>
      <c r="X28" s="291">
        <f t="shared" si="2"/>
      </c>
      <c r="Y28" s="290">
        <f>IF(T28="","",VLOOKUP(T28,LIVRE!$A$8:$AB$315,8))</f>
      </c>
      <c r="Z28" s="290">
        <f>IF(T28="","",VLOOKUP(T28,LIVRE!$A$8:$AB$315,11))</f>
      </c>
      <c r="AA28" s="291">
        <f t="shared" si="6"/>
      </c>
      <c r="AB28" s="167"/>
      <c r="AC28" s="118"/>
      <c r="AD28" s="289">
        <f>IF(AC28="","",VLOOKUP(AC28,LIVRE!$A$8:$AB$315,4))</f>
      </c>
      <c r="AE28" s="290">
        <f>IF(AC28="","",VLOOKUP(AC28,LIVRE!$A$8:$AB$315,7))</f>
      </c>
      <c r="AF28" s="290">
        <f>IF(AC28="","",VLOOKUP(AC28,LIVRE!$A$8:$AB$315,10))</f>
      </c>
      <c r="AG28" s="291">
        <f t="shared" si="3"/>
      </c>
      <c r="AH28" s="290">
        <f>IF(AC28="","",VLOOKUP(AC28,LIVRE!$A$8:$AB$315,8))</f>
      </c>
      <c r="AI28" s="290">
        <f>IF(AC28="","",VLOOKUP(AC28,LIVRE!$A$8:$AB$315,11))</f>
      </c>
      <c r="AJ28" s="291">
        <f t="shared" si="7"/>
      </c>
    </row>
    <row r="29" spans="2:36" s="158" customFormat="1" ht="15.75" thickBot="1">
      <c r="B29" s="118"/>
      <c r="C29" s="289">
        <f>IF(B29="","",VLOOKUP(B29,LIVRE!$A$8:$AB$315,4))</f>
      </c>
      <c r="D29" s="290">
        <f>IF(B29="","",VLOOKUP(B29,LIVRE!$A$8:$AB$315,7))</f>
      </c>
      <c r="E29" s="290">
        <f>IF(B29="","",VLOOKUP(B29,LIVRE!$A$8:$AB$315,10))</f>
      </c>
      <c r="F29" s="291">
        <f t="shared" si="4"/>
      </c>
      <c r="G29" s="290">
        <f>IF(B29="","",VLOOKUP(B29,LIVRE!$A$8:$AB$315,8))</f>
      </c>
      <c r="H29" s="290">
        <f>IF(B29="","",VLOOKUP(B29,LIVRE!$A$8:$AB$315,11))</f>
      </c>
      <c r="I29" s="291">
        <f t="shared" si="0"/>
      </c>
      <c r="J29" s="167"/>
      <c r="K29" s="118"/>
      <c r="L29" s="289">
        <f>IF(K29="","",VLOOKUP(K29,LIVRE!$A$8:$AB$315,4))</f>
      </c>
      <c r="M29" s="290">
        <f>IF(K29="","",VLOOKUP(K29,LIVRE!$A$8:$AB$315,7))</f>
      </c>
      <c r="N29" s="290">
        <f>IF(K29="","",VLOOKUP(K29,LIVRE!$A$8:$AB$315,10))</f>
      </c>
      <c r="O29" s="291">
        <f t="shared" si="1"/>
      </c>
      <c r="P29" s="290">
        <f>IF(K29="","",VLOOKUP(K29,LIVRE!$A$8:$AB$315,8))</f>
      </c>
      <c r="Q29" s="290">
        <f>IF(K29="","",VLOOKUP(K29,LIVRE!$A$8:$AB$315,11))</f>
      </c>
      <c r="R29" s="291">
        <f t="shared" si="5"/>
      </c>
      <c r="S29" s="167"/>
      <c r="T29" s="118"/>
      <c r="U29" s="289">
        <f>IF(T29="","",VLOOKUP(T29,LIVRE!$A$8:$AB$315,4))</f>
      </c>
      <c r="V29" s="290">
        <f>IF(T29="","",VLOOKUP(T29,LIVRE!$A$8:$AB$315,7))</f>
      </c>
      <c r="W29" s="290">
        <f>IF(T29="","",VLOOKUP(T29,LIVRE!$A$8:$AB$315,10))</f>
      </c>
      <c r="X29" s="291">
        <f t="shared" si="2"/>
      </c>
      <c r="Y29" s="290">
        <f>IF(T29="","",VLOOKUP(T29,LIVRE!$A$8:$AB$315,8))</f>
      </c>
      <c r="Z29" s="290">
        <f>IF(T29="","",VLOOKUP(T29,LIVRE!$A$8:$AB$315,11))</f>
      </c>
      <c r="AA29" s="291">
        <f t="shared" si="6"/>
      </c>
      <c r="AB29" s="167"/>
      <c r="AC29" s="118"/>
      <c r="AD29" s="289">
        <f>IF(AC29="","",VLOOKUP(AC29,LIVRE!$A$8:$AB$315,4))</f>
      </c>
      <c r="AE29" s="290">
        <f>IF(AC29="","",VLOOKUP(AC29,LIVRE!$A$8:$AB$315,7))</f>
      </c>
      <c r="AF29" s="290">
        <f>IF(AC29="","",VLOOKUP(AC29,LIVRE!$A$8:$AB$315,10))</f>
      </c>
      <c r="AG29" s="291">
        <f t="shared" si="3"/>
      </c>
      <c r="AH29" s="290">
        <f>IF(AC29="","",VLOOKUP(AC29,LIVRE!$A$8:$AB$315,8))</f>
      </c>
      <c r="AI29" s="290">
        <f>IF(AC29="","",VLOOKUP(AC29,LIVRE!$A$8:$AB$315,11))</f>
      </c>
      <c r="AJ29" s="291">
        <f t="shared" si="7"/>
      </c>
    </row>
    <row r="30" spans="2:36" s="158" customFormat="1" ht="15.75" thickBot="1">
      <c r="B30" s="118"/>
      <c r="C30" s="289">
        <f>IF(B30="","",VLOOKUP(B30,LIVRE!$A$8:$AB$315,4))</f>
      </c>
      <c r="D30" s="290">
        <f>IF(B30="","",VLOOKUP(B30,LIVRE!$A$8:$AB$315,7))</f>
      </c>
      <c r="E30" s="290">
        <f>IF(B30="","",VLOOKUP(B30,LIVRE!$A$8:$AB$315,10))</f>
      </c>
      <c r="F30" s="291">
        <f t="shared" si="4"/>
      </c>
      <c r="G30" s="290">
        <f>IF(B30="","",VLOOKUP(B30,LIVRE!$A$8:$AB$315,8))</f>
      </c>
      <c r="H30" s="290">
        <f>IF(B30="","",VLOOKUP(B30,LIVRE!$A$8:$AB$315,11))</f>
      </c>
      <c r="I30" s="291">
        <f t="shared" si="0"/>
      </c>
      <c r="J30" s="167"/>
      <c r="K30" s="118"/>
      <c r="L30" s="289">
        <f>IF(K30="","",VLOOKUP(K30,LIVRE!$A$8:$AB$315,4))</f>
      </c>
      <c r="M30" s="290">
        <f>IF(K30="","",VLOOKUP(K30,LIVRE!$A$8:$AB$315,7))</f>
      </c>
      <c r="N30" s="290">
        <f>IF(K30="","",VLOOKUP(K30,LIVRE!$A$8:$AB$315,10))</f>
      </c>
      <c r="O30" s="291">
        <f t="shared" si="1"/>
      </c>
      <c r="P30" s="290">
        <f>IF(K30="","",VLOOKUP(K30,LIVRE!$A$8:$AB$315,8))</f>
      </c>
      <c r="Q30" s="290">
        <f>IF(K30="","",VLOOKUP(K30,LIVRE!$A$8:$AB$315,11))</f>
      </c>
      <c r="R30" s="291">
        <f t="shared" si="5"/>
      </c>
      <c r="S30" s="167"/>
      <c r="T30" s="118"/>
      <c r="U30" s="289">
        <f>IF(T30="","",VLOOKUP(T30,LIVRE!$A$8:$AB$315,4))</f>
      </c>
      <c r="V30" s="290">
        <f>IF(T30="","",VLOOKUP(T30,LIVRE!$A$8:$AB$315,7))</f>
      </c>
      <c r="W30" s="290">
        <f>IF(T30="","",VLOOKUP(T30,LIVRE!$A$8:$AB$315,10))</f>
      </c>
      <c r="X30" s="291">
        <f t="shared" si="2"/>
      </c>
      <c r="Y30" s="290">
        <f>IF(T30="","",VLOOKUP(T30,LIVRE!$A$8:$AB$315,8))</f>
      </c>
      <c r="Z30" s="290">
        <f>IF(T30="","",VLOOKUP(T30,LIVRE!$A$8:$AB$315,11))</f>
      </c>
      <c r="AA30" s="291">
        <f t="shared" si="6"/>
      </c>
      <c r="AB30" s="167"/>
      <c r="AC30" s="118"/>
      <c r="AD30" s="289">
        <f>IF(AC30="","",VLOOKUP(AC30,LIVRE!$A$8:$AB$315,4))</f>
      </c>
      <c r="AE30" s="290">
        <f>IF(AC30="","",VLOOKUP(AC30,LIVRE!$A$8:$AB$315,7))</f>
      </c>
      <c r="AF30" s="290">
        <f>IF(AC30="","",VLOOKUP(AC30,LIVRE!$A$8:$AB$315,10))</f>
      </c>
      <c r="AG30" s="291">
        <f t="shared" si="3"/>
      </c>
      <c r="AH30" s="290">
        <f>IF(AC30="","",VLOOKUP(AC30,LIVRE!$A$8:$AB$315,8))</f>
      </c>
      <c r="AI30" s="290">
        <f>IF(AC30="","",VLOOKUP(AC30,LIVRE!$A$8:$AB$315,11))</f>
      </c>
      <c r="AJ30" s="291">
        <f t="shared" si="7"/>
      </c>
    </row>
    <row r="31" spans="2:36" s="158" customFormat="1" ht="15.75" thickBot="1">
      <c r="B31" s="118"/>
      <c r="C31" s="289">
        <f>IF(B31="","",VLOOKUP(B31,LIVRE!$A$8:$AB$315,4))</f>
      </c>
      <c r="D31" s="290">
        <f>IF(B31="","",VLOOKUP(B31,LIVRE!$A$8:$AB$315,7))</f>
      </c>
      <c r="E31" s="290">
        <f>IF(B31="","",VLOOKUP(B31,LIVRE!$A$8:$AB$315,10))</f>
      </c>
      <c r="F31" s="291">
        <f t="shared" si="4"/>
      </c>
      <c r="G31" s="290">
        <f>IF(B31="","",VLOOKUP(B31,LIVRE!$A$8:$AB$315,8))</f>
      </c>
      <c r="H31" s="290">
        <f>IF(B31="","",VLOOKUP(B31,LIVRE!$A$8:$AB$315,11))</f>
      </c>
      <c r="I31" s="291">
        <f t="shared" si="0"/>
      </c>
      <c r="J31" s="167"/>
      <c r="K31" s="118"/>
      <c r="L31" s="289">
        <f>IF(K31="","",VLOOKUP(K31,LIVRE!$A$8:$AB$315,4))</f>
      </c>
      <c r="M31" s="290">
        <f>IF(K31="","",VLOOKUP(K31,LIVRE!$A$8:$AB$315,7))</f>
      </c>
      <c r="N31" s="290">
        <f>IF(K31="","",VLOOKUP(K31,LIVRE!$A$8:$AB$315,10))</f>
      </c>
      <c r="O31" s="291">
        <f t="shared" si="1"/>
      </c>
      <c r="P31" s="290">
        <f>IF(K31="","",VLOOKUP(K31,LIVRE!$A$8:$AB$315,8))</f>
      </c>
      <c r="Q31" s="290">
        <f>IF(K31="","",VLOOKUP(K31,LIVRE!$A$8:$AB$315,11))</f>
      </c>
      <c r="R31" s="291">
        <f t="shared" si="5"/>
      </c>
      <c r="S31" s="167"/>
      <c r="T31" s="118"/>
      <c r="U31" s="289">
        <f>IF(T31="","",VLOOKUP(T31,LIVRE!$A$8:$AB$315,4))</f>
      </c>
      <c r="V31" s="290">
        <f>IF(T31="","",VLOOKUP(T31,LIVRE!$A$8:$AB$315,7))</f>
      </c>
      <c r="W31" s="290">
        <f>IF(T31="","",VLOOKUP(T31,LIVRE!$A$8:$AB$315,10))</f>
      </c>
      <c r="X31" s="291">
        <f t="shared" si="2"/>
      </c>
      <c r="Y31" s="290">
        <f>IF(T31="","",VLOOKUP(T31,LIVRE!$A$8:$AB$315,8))</f>
      </c>
      <c r="Z31" s="290">
        <f>IF(T31="","",VLOOKUP(T31,LIVRE!$A$8:$AB$315,11))</f>
      </c>
      <c r="AA31" s="291">
        <f t="shared" si="6"/>
      </c>
      <c r="AB31" s="167"/>
      <c r="AC31" s="118"/>
      <c r="AD31" s="289">
        <f>IF(AC31="","",VLOOKUP(AC31,LIVRE!$A$8:$AB$315,4))</f>
      </c>
      <c r="AE31" s="290">
        <f>IF(AC31="","",VLOOKUP(AC31,LIVRE!$A$8:$AB$315,7))</f>
      </c>
      <c r="AF31" s="290">
        <f>IF(AC31="","",VLOOKUP(AC31,LIVRE!$A$8:$AB$315,10))</f>
      </c>
      <c r="AG31" s="291">
        <f t="shared" si="3"/>
      </c>
      <c r="AH31" s="290">
        <f>IF(AC31="","",VLOOKUP(AC31,LIVRE!$A$8:$AB$315,8))</f>
      </c>
      <c r="AI31" s="290">
        <f>IF(AC31="","",VLOOKUP(AC31,LIVRE!$A$8:$AB$315,11))</f>
      </c>
      <c r="AJ31" s="291">
        <f t="shared" si="7"/>
      </c>
    </row>
    <row r="32" spans="2:36" s="158" customFormat="1" ht="15.75" thickBot="1">
      <c r="B32" s="118"/>
      <c r="C32" s="289">
        <f>IF(B32="","",VLOOKUP(B32,LIVRE!$A$8:$AB$315,4))</f>
      </c>
      <c r="D32" s="290">
        <f>IF(B32="","",VLOOKUP(B32,LIVRE!$A$8:$AB$315,7))</f>
      </c>
      <c r="E32" s="290">
        <f>IF(B32="","",VLOOKUP(B32,LIVRE!$A$8:$AB$315,10))</f>
      </c>
      <c r="F32" s="291">
        <f t="shared" si="4"/>
      </c>
      <c r="G32" s="290">
        <f>IF(B32="","",VLOOKUP(B32,LIVRE!$A$8:$AB$315,8))</f>
      </c>
      <c r="H32" s="290">
        <f>IF(B32="","",VLOOKUP(B32,LIVRE!$A$8:$AB$315,11))</f>
      </c>
      <c r="I32" s="291">
        <f t="shared" si="0"/>
      </c>
      <c r="J32" s="168"/>
      <c r="K32" s="118"/>
      <c r="L32" s="289">
        <f>IF(K32="","",VLOOKUP(K32,LIVRE!$A$8:$AB$315,4))</f>
      </c>
      <c r="M32" s="290">
        <f>IF(K32="","",VLOOKUP(K32,LIVRE!$A$8:$AB$315,7))</f>
      </c>
      <c r="N32" s="290">
        <f>IF(K32="","",VLOOKUP(K32,LIVRE!$A$8:$AB$315,10))</f>
      </c>
      <c r="O32" s="291">
        <f t="shared" si="1"/>
      </c>
      <c r="P32" s="290">
        <f>IF(K32="","",VLOOKUP(K32,LIVRE!$A$8:$AB$315,8))</f>
      </c>
      <c r="Q32" s="290">
        <f>IF(K32="","",VLOOKUP(K32,LIVRE!$A$8:$AB$315,11))</f>
      </c>
      <c r="R32" s="291">
        <f t="shared" si="5"/>
      </c>
      <c r="S32" s="167"/>
      <c r="T32" s="118"/>
      <c r="U32" s="289">
        <f>IF(T32="","",VLOOKUP(T32,LIVRE!$A$8:$AB$315,4))</f>
      </c>
      <c r="V32" s="290">
        <f>IF(T32="","",VLOOKUP(T32,LIVRE!$A$8:$AB$315,7))</f>
      </c>
      <c r="W32" s="290">
        <f>IF(T32="","",VLOOKUP(T32,LIVRE!$A$8:$AB$315,10))</f>
      </c>
      <c r="X32" s="291">
        <f t="shared" si="2"/>
      </c>
      <c r="Y32" s="290">
        <f>IF(T32="","",VLOOKUP(T32,LIVRE!$A$8:$AB$315,8))</f>
      </c>
      <c r="Z32" s="290">
        <f>IF(T32="","",VLOOKUP(T32,LIVRE!$A$8:$AB$315,11))</f>
      </c>
      <c r="AA32" s="291">
        <f t="shared" si="6"/>
      </c>
      <c r="AB32" s="167"/>
      <c r="AC32" s="118"/>
      <c r="AD32" s="289">
        <f>IF(AC32="","",VLOOKUP(AC32,LIVRE!$A$8:$AB$315,4))</f>
      </c>
      <c r="AE32" s="290">
        <f>IF(AC32="","",VLOOKUP(AC32,LIVRE!$A$8:$AB$315,7))</f>
      </c>
      <c r="AF32" s="290">
        <f>IF(AC32="","",VLOOKUP(AC32,LIVRE!$A$8:$AB$315,10))</f>
      </c>
      <c r="AG32" s="291">
        <f t="shared" si="3"/>
      </c>
      <c r="AH32" s="290">
        <f>IF(AC32="","",VLOOKUP(AC32,LIVRE!$A$8:$AB$315,8))</f>
      </c>
      <c r="AI32" s="290">
        <f>IF(AC32="","",VLOOKUP(AC32,LIVRE!$A$8:$AB$315,11))</f>
      </c>
      <c r="AJ32" s="291">
        <f t="shared" si="7"/>
      </c>
    </row>
    <row r="33" spans="2:36" s="158" customFormat="1" ht="15.75" thickBot="1">
      <c r="B33" s="118"/>
      <c r="C33" s="289">
        <f>IF(B33="","",VLOOKUP(B33,LIVRE!$A$8:$AB$315,4))</f>
      </c>
      <c r="D33" s="290">
        <f>IF(B33="","",VLOOKUP(B33,LIVRE!$A$8:$AB$315,7))</f>
      </c>
      <c r="E33" s="290">
        <f>IF(B33="","",VLOOKUP(B33,LIVRE!$A$8:$AB$315,10))</f>
      </c>
      <c r="F33" s="291">
        <f t="shared" si="4"/>
      </c>
      <c r="G33" s="290">
        <f>IF(B33="","",VLOOKUP(B33,LIVRE!$A$8:$AB$315,8))</f>
      </c>
      <c r="H33" s="290">
        <f>IF(B33="","",VLOOKUP(B33,LIVRE!$A$8:$AB$315,11))</f>
      </c>
      <c r="I33" s="291">
        <f t="shared" si="0"/>
      </c>
      <c r="J33" s="168"/>
      <c r="K33" s="118"/>
      <c r="L33" s="289">
        <f>IF(K33="","",VLOOKUP(K33,LIVRE!$A$8:$AB$315,4))</f>
      </c>
      <c r="M33" s="290">
        <f>IF(K33="","",VLOOKUP(K33,LIVRE!$A$8:$AB$315,7))</f>
      </c>
      <c r="N33" s="290">
        <f>IF(K33="","",VLOOKUP(K33,LIVRE!$A$8:$AB$315,10))</f>
      </c>
      <c r="O33" s="291">
        <f t="shared" si="1"/>
      </c>
      <c r="P33" s="290">
        <f>IF(K33="","",VLOOKUP(K33,LIVRE!$A$8:$AB$315,8))</f>
      </c>
      <c r="Q33" s="290">
        <f>IF(K33="","",VLOOKUP(K33,LIVRE!$A$8:$AB$315,11))</f>
      </c>
      <c r="R33" s="291">
        <f t="shared" si="5"/>
      </c>
      <c r="S33" s="167"/>
      <c r="T33" s="118"/>
      <c r="U33" s="289">
        <f>IF(T33="","",VLOOKUP(T33,LIVRE!$A$8:$AB$315,4))</f>
      </c>
      <c r="V33" s="290">
        <f>IF(T33="","",VLOOKUP(T33,LIVRE!$A$8:$AB$315,7))</f>
      </c>
      <c r="W33" s="290">
        <f>IF(T33="","",VLOOKUP(T33,LIVRE!$A$8:$AB$315,10))</f>
      </c>
      <c r="X33" s="291">
        <f t="shared" si="2"/>
      </c>
      <c r="Y33" s="290">
        <f>IF(T33="","",VLOOKUP(T33,LIVRE!$A$8:$AB$315,8))</f>
      </c>
      <c r="Z33" s="290">
        <f>IF(T33="","",VLOOKUP(T33,LIVRE!$A$8:$AB$315,11))</f>
      </c>
      <c r="AA33" s="291">
        <f t="shared" si="6"/>
      </c>
      <c r="AB33" s="167"/>
      <c r="AC33" s="118"/>
      <c r="AD33" s="289">
        <f>IF(AC33="","",VLOOKUP(AC33,LIVRE!$A$8:$AB$315,4))</f>
      </c>
      <c r="AE33" s="290">
        <f>IF(AC33="","",VLOOKUP(AC33,LIVRE!$A$8:$AB$315,7))</f>
      </c>
      <c r="AF33" s="290">
        <f>IF(AC33="","",VLOOKUP(AC33,LIVRE!$A$8:$AB$315,10))</f>
      </c>
      <c r="AG33" s="291">
        <f t="shared" si="3"/>
      </c>
      <c r="AH33" s="290">
        <f>IF(AC33="","",VLOOKUP(AC33,LIVRE!$A$8:$AB$315,8))</f>
      </c>
      <c r="AI33" s="290">
        <f>IF(AC33="","",VLOOKUP(AC33,LIVRE!$A$8:$AB$315,11))</f>
      </c>
      <c r="AJ33" s="291">
        <f t="shared" si="7"/>
      </c>
    </row>
    <row r="34" spans="2:36" s="158" customFormat="1" ht="15.75" thickBot="1">
      <c r="B34" s="118"/>
      <c r="C34" s="289">
        <f>IF(B34="","",VLOOKUP(B34,LIVRE!$A$8:$AB$315,4))</f>
      </c>
      <c r="D34" s="290">
        <f>IF(B34="","",VLOOKUP(B34,LIVRE!$A$8:$AB$315,7))</f>
      </c>
      <c r="E34" s="290">
        <f>IF(B34="","",VLOOKUP(B34,LIVRE!$A$8:$AB$315,10))</f>
      </c>
      <c r="F34" s="291">
        <f t="shared" si="4"/>
      </c>
      <c r="G34" s="290">
        <f>IF(B34="","",VLOOKUP(B34,LIVRE!$A$8:$AB$315,8))</f>
      </c>
      <c r="H34" s="290">
        <f>IF(B34="","",VLOOKUP(B34,LIVRE!$A$8:$AB$315,11))</f>
      </c>
      <c r="I34" s="291">
        <f t="shared" si="0"/>
      </c>
      <c r="J34" s="168"/>
      <c r="K34" s="118"/>
      <c r="L34" s="289">
        <f>IF(K34="","",VLOOKUP(K34,LIVRE!$A$8:$AB$315,4))</f>
      </c>
      <c r="M34" s="290">
        <f>IF(K34="","",VLOOKUP(K34,LIVRE!$A$8:$AB$315,7))</f>
      </c>
      <c r="N34" s="290">
        <f>IF(K34="","",VLOOKUP(K34,LIVRE!$A$8:$AB$315,10))</f>
      </c>
      <c r="O34" s="291">
        <f t="shared" si="1"/>
      </c>
      <c r="P34" s="290">
        <f>IF(K34="","",VLOOKUP(K34,LIVRE!$A$8:$AB$315,8))</f>
      </c>
      <c r="Q34" s="290">
        <f>IF(K34="","",VLOOKUP(K34,LIVRE!$A$8:$AB$315,11))</f>
      </c>
      <c r="R34" s="291">
        <f t="shared" si="5"/>
      </c>
      <c r="S34" s="167"/>
      <c r="T34" s="118"/>
      <c r="U34" s="289">
        <f>IF(T34="","",VLOOKUP(T34,LIVRE!$A$8:$AB$315,4))</f>
      </c>
      <c r="V34" s="290">
        <f>IF(T34="","",VLOOKUP(T34,LIVRE!$A$8:$AB$315,7))</f>
      </c>
      <c r="W34" s="290">
        <f>IF(T34="","",VLOOKUP(T34,LIVRE!$A$8:$AB$315,10))</f>
      </c>
      <c r="X34" s="291">
        <f t="shared" si="2"/>
      </c>
      <c r="Y34" s="290">
        <f>IF(T34="","",VLOOKUP(T34,LIVRE!$A$8:$AB$315,8))</f>
      </c>
      <c r="Z34" s="290">
        <f>IF(T34="","",VLOOKUP(T34,LIVRE!$A$8:$AB$315,11))</f>
      </c>
      <c r="AA34" s="291">
        <f t="shared" si="6"/>
      </c>
      <c r="AB34" s="167"/>
      <c r="AC34" s="118"/>
      <c r="AD34" s="289">
        <f>IF(AC34="","",VLOOKUP(AC34,LIVRE!$A$8:$AB$315,4))</f>
      </c>
      <c r="AE34" s="290">
        <f>IF(AC34="","",VLOOKUP(AC34,LIVRE!$A$8:$AB$315,7))</f>
      </c>
      <c r="AF34" s="290">
        <f>IF(AC34="","",VLOOKUP(AC34,LIVRE!$A$8:$AB$315,10))</f>
      </c>
      <c r="AG34" s="291">
        <f t="shared" si="3"/>
      </c>
      <c r="AH34" s="290">
        <f>IF(AC34="","",VLOOKUP(AC34,LIVRE!$A$8:$AB$315,8))</f>
      </c>
      <c r="AI34" s="290">
        <f>IF(AC34="","",VLOOKUP(AC34,LIVRE!$A$8:$AB$315,11))</f>
      </c>
      <c r="AJ34" s="291">
        <f t="shared" si="7"/>
      </c>
    </row>
    <row r="35" spans="2:36" s="158" customFormat="1" ht="15.75" thickBot="1">
      <c r="B35" s="118"/>
      <c r="C35" s="289">
        <f>IF(B35="","",VLOOKUP(B35,LIVRE!$A$8:$AB$315,4))</f>
      </c>
      <c r="D35" s="290">
        <f>IF(B35="","",VLOOKUP(B35,LIVRE!$A$8:$AB$315,7))</f>
      </c>
      <c r="E35" s="290">
        <f>IF(B35="","",VLOOKUP(B35,LIVRE!$A$8:$AB$315,10))</f>
      </c>
      <c r="F35" s="291">
        <f t="shared" si="4"/>
      </c>
      <c r="G35" s="290">
        <f>IF(B35="","",VLOOKUP(B35,LIVRE!$A$8:$AB$315,8))</f>
      </c>
      <c r="H35" s="290">
        <f>IF(B35="","",VLOOKUP(B35,LIVRE!$A$8:$AB$315,11))</f>
      </c>
      <c r="I35" s="291">
        <f t="shared" si="0"/>
      </c>
      <c r="J35" s="168"/>
      <c r="K35" s="118"/>
      <c r="L35" s="289">
        <f>IF(K35="","",VLOOKUP(K35,LIVRE!$A$8:$AB$315,4))</f>
      </c>
      <c r="M35" s="290">
        <f>IF(K35="","",VLOOKUP(K35,LIVRE!$A$8:$AB$315,7))</f>
      </c>
      <c r="N35" s="290">
        <f>IF(K35="","",VLOOKUP(K35,LIVRE!$A$8:$AB$315,10))</f>
      </c>
      <c r="O35" s="291">
        <f t="shared" si="1"/>
      </c>
      <c r="P35" s="290">
        <f>IF(K35="","",VLOOKUP(K35,LIVRE!$A$8:$AB$315,8))</f>
      </c>
      <c r="Q35" s="290">
        <f>IF(K35="","",VLOOKUP(K35,LIVRE!$A$8:$AB$315,11))</f>
      </c>
      <c r="R35" s="291">
        <f t="shared" si="5"/>
      </c>
      <c r="S35" s="167"/>
      <c r="T35" s="118"/>
      <c r="U35" s="289">
        <f>IF(T35="","",VLOOKUP(T35,LIVRE!$A$8:$AB$315,4))</f>
      </c>
      <c r="V35" s="290">
        <f>IF(T35="","",VLOOKUP(T35,LIVRE!$A$8:$AB$315,7))</f>
      </c>
      <c r="W35" s="290">
        <f>IF(T35="","",VLOOKUP(T35,LIVRE!$A$8:$AB$315,10))</f>
      </c>
      <c r="X35" s="291">
        <f t="shared" si="2"/>
      </c>
      <c r="Y35" s="290">
        <f>IF(T35="","",VLOOKUP(T35,LIVRE!$A$8:$AB$315,8))</f>
      </c>
      <c r="Z35" s="290">
        <f>IF(T35="","",VLOOKUP(T35,LIVRE!$A$8:$AB$315,11))</f>
      </c>
      <c r="AA35" s="291">
        <f t="shared" si="6"/>
      </c>
      <c r="AB35" s="167"/>
      <c r="AC35" s="118"/>
      <c r="AD35" s="289">
        <f>IF(AC35="","",VLOOKUP(AC35,LIVRE!$A$8:$AB$315,4))</f>
      </c>
      <c r="AE35" s="290">
        <f>IF(AC35="","",VLOOKUP(AC35,LIVRE!$A$8:$AB$315,7))</f>
      </c>
      <c r="AF35" s="290">
        <f>IF(AC35="","",VLOOKUP(AC35,LIVRE!$A$8:$AB$315,10))</f>
      </c>
      <c r="AG35" s="291">
        <f t="shared" si="3"/>
      </c>
      <c r="AH35" s="290">
        <f>IF(AC35="","",VLOOKUP(AC35,LIVRE!$A$8:$AB$315,8))</f>
      </c>
      <c r="AI35" s="290">
        <f>IF(AC35="","",VLOOKUP(AC35,LIVRE!$A$8:$AB$315,11))</f>
      </c>
      <c r="AJ35" s="291">
        <f t="shared" si="7"/>
      </c>
    </row>
    <row r="36" spans="2:36" s="158" customFormat="1" ht="15.75" thickBot="1">
      <c r="B36" s="118"/>
      <c r="C36" s="289">
        <f>IF(B36="","",VLOOKUP(B36,LIVRE!$A$8:$AB$315,4))</f>
      </c>
      <c r="D36" s="290">
        <f>IF(B36="","",VLOOKUP(B36,LIVRE!$A$8:$AB$315,7))</f>
      </c>
      <c r="E36" s="290">
        <f>IF(B36="","",VLOOKUP(B36,LIVRE!$A$8:$AB$315,10))</f>
      </c>
      <c r="F36" s="291">
        <f t="shared" si="4"/>
      </c>
      <c r="G36" s="290">
        <f>IF(B36="","",VLOOKUP(B36,LIVRE!$A$8:$AB$315,8))</f>
      </c>
      <c r="H36" s="290">
        <f>IF(B36="","",VLOOKUP(B36,LIVRE!$A$8:$AB$315,11))</f>
      </c>
      <c r="I36" s="291">
        <f t="shared" si="0"/>
      </c>
      <c r="J36" s="168"/>
      <c r="K36" s="118"/>
      <c r="L36" s="289">
        <f>IF(K36="","",VLOOKUP(K36,LIVRE!$A$8:$AB$315,4))</f>
      </c>
      <c r="M36" s="290">
        <f>IF(K36="","",VLOOKUP(K36,LIVRE!$A$8:$AB$315,7))</f>
      </c>
      <c r="N36" s="290">
        <f>IF(K36="","",VLOOKUP(K36,LIVRE!$A$8:$AB$315,10))</f>
      </c>
      <c r="O36" s="291">
        <f t="shared" si="1"/>
      </c>
      <c r="P36" s="290">
        <f>IF(K36="","",VLOOKUP(K36,LIVRE!$A$8:$AB$315,8))</f>
      </c>
      <c r="Q36" s="290">
        <f>IF(K36="","",VLOOKUP(K36,LIVRE!$A$8:$AB$315,11))</f>
      </c>
      <c r="R36" s="291">
        <f t="shared" si="5"/>
      </c>
      <c r="S36" s="167"/>
      <c r="T36" s="118"/>
      <c r="U36" s="289">
        <f>IF(T36="","",VLOOKUP(T36,LIVRE!$A$8:$AB$315,4))</f>
      </c>
      <c r="V36" s="290">
        <f>IF(T36="","",VLOOKUP(T36,LIVRE!$A$8:$AB$315,7))</f>
      </c>
      <c r="W36" s="290">
        <f>IF(T36="","",VLOOKUP(T36,LIVRE!$A$8:$AB$315,10))</f>
      </c>
      <c r="X36" s="291">
        <f t="shared" si="2"/>
      </c>
      <c r="Y36" s="290">
        <f>IF(T36="","",VLOOKUP(T36,LIVRE!$A$8:$AB$315,8))</f>
      </c>
      <c r="Z36" s="290">
        <f>IF(T36="","",VLOOKUP(T36,LIVRE!$A$8:$AB$315,11))</f>
      </c>
      <c r="AA36" s="291">
        <f t="shared" si="6"/>
      </c>
      <c r="AB36" s="167"/>
      <c r="AC36" s="118"/>
      <c r="AD36" s="289">
        <f>IF(AC36="","",VLOOKUP(AC36,LIVRE!$A$8:$AB$315,4))</f>
      </c>
      <c r="AE36" s="290">
        <f>IF(AC36="","",VLOOKUP(AC36,LIVRE!$A$8:$AB$315,7))</f>
      </c>
      <c r="AF36" s="290">
        <f>IF(AC36="","",VLOOKUP(AC36,LIVRE!$A$8:$AB$315,10))</f>
      </c>
      <c r="AG36" s="291">
        <f t="shared" si="3"/>
      </c>
      <c r="AH36" s="290">
        <f>IF(AC36="","",VLOOKUP(AC36,LIVRE!$A$8:$AB$315,8))</f>
      </c>
      <c r="AI36" s="290">
        <f>IF(AC36="","",VLOOKUP(AC36,LIVRE!$A$8:$AB$315,11))</f>
      </c>
      <c r="AJ36" s="291">
        <f t="shared" si="7"/>
      </c>
    </row>
    <row r="37" spans="2:36" s="158" customFormat="1" ht="15.75" thickBot="1">
      <c r="B37" s="118"/>
      <c r="C37" s="289">
        <f>IF(B37="","",VLOOKUP(B37,LIVRE!$A$8:$AB$315,4))</f>
      </c>
      <c r="D37" s="290">
        <f>IF(B37="","",VLOOKUP(B37,LIVRE!$A$8:$AB$315,7))</f>
      </c>
      <c r="E37" s="290">
        <f>IF(B37="","",VLOOKUP(B37,LIVRE!$A$8:$AB$315,10))</f>
      </c>
      <c r="F37" s="291">
        <f t="shared" si="4"/>
      </c>
      <c r="G37" s="290">
        <f>IF(B37="","",VLOOKUP(B37,LIVRE!$A$8:$AB$315,8))</f>
      </c>
      <c r="H37" s="290">
        <f>IF(B37="","",VLOOKUP(B37,LIVRE!$A$8:$AB$315,11))</f>
      </c>
      <c r="I37" s="291">
        <f t="shared" si="0"/>
      </c>
      <c r="J37" s="168"/>
      <c r="K37" s="118"/>
      <c r="L37" s="289">
        <f>IF(K37="","",VLOOKUP(K37,LIVRE!$A$8:$AB$315,4))</f>
      </c>
      <c r="M37" s="290">
        <f>IF(K37="","",VLOOKUP(K37,LIVRE!$A$8:$AB$315,7))</f>
      </c>
      <c r="N37" s="290">
        <f>IF(K37="","",VLOOKUP(K37,LIVRE!$A$8:$AB$315,10))</f>
      </c>
      <c r="O37" s="291">
        <f t="shared" si="1"/>
      </c>
      <c r="P37" s="290">
        <f>IF(K37="","",VLOOKUP(K37,LIVRE!$A$8:$AB$315,8))</f>
      </c>
      <c r="Q37" s="290">
        <f>IF(K37="","",VLOOKUP(K37,LIVRE!$A$8:$AB$315,11))</f>
      </c>
      <c r="R37" s="291">
        <f t="shared" si="5"/>
      </c>
      <c r="S37" s="167"/>
      <c r="T37" s="118"/>
      <c r="U37" s="289">
        <f>IF(T37="","",VLOOKUP(T37,LIVRE!$A$8:$AB$315,4))</f>
      </c>
      <c r="V37" s="290">
        <f>IF(T37="","",VLOOKUP(T37,LIVRE!$A$8:$AB$315,7))</f>
      </c>
      <c r="W37" s="290">
        <f>IF(T37="","",VLOOKUP(T37,LIVRE!$A$8:$AB$315,10))</f>
      </c>
      <c r="X37" s="291">
        <f t="shared" si="2"/>
      </c>
      <c r="Y37" s="290">
        <f>IF(T37="","",VLOOKUP(T37,LIVRE!$A$8:$AB$315,8))</f>
      </c>
      <c r="Z37" s="290">
        <f>IF(T37="","",VLOOKUP(T37,LIVRE!$A$8:$AB$315,11))</f>
      </c>
      <c r="AA37" s="291">
        <f t="shared" si="6"/>
      </c>
      <c r="AB37" s="167"/>
      <c r="AC37" s="118"/>
      <c r="AD37" s="289">
        <f>IF(AC37="","",VLOOKUP(AC37,LIVRE!$A$8:$AB$315,4))</f>
      </c>
      <c r="AE37" s="290">
        <f>IF(AC37="","",VLOOKUP(AC37,LIVRE!$A$8:$AB$315,7))</f>
      </c>
      <c r="AF37" s="290">
        <f>IF(AC37="","",VLOOKUP(AC37,LIVRE!$A$8:$AB$315,10))</f>
      </c>
      <c r="AG37" s="291">
        <f t="shared" si="3"/>
      </c>
      <c r="AH37" s="290">
        <f>IF(AC37="","",VLOOKUP(AC37,LIVRE!$A$8:$AB$315,8))</f>
      </c>
      <c r="AI37" s="290">
        <f>IF(AC37="","",VLOOKUP(AC37,LIVRE!$A$8:$AB$315,11))</f>
      </c>
      <c r="AJ37" s="291">
        <f t="shared" si="7"/>
      </c>
    </row>
    <row r="38" spans="2:36" s="158" customFormat="1" ht="15.75" thickBot="1">
      <c r="B38" s="118"/>
      <c r="C38" s="289">
        <f>IF(B38="","",VLOOKUP(B38,LIVRE!$A$8:$AB$315,4))</f>
      </c>
      <c r="D38" s="290">
        <f>IF(B38="","",VLOOKUP(B38,LIVRE!$A$8:$AB$315,7))</f>
      </c>
      <c r="E38" s="290">
        <f>IF(B38="","",VLOOKUP(B38,LIVRE!$A$8:$AB$315,10))</f>
      </c>
      <c r="F38" s="291">
        <f t="shared" si="4"/>
      </c>
      <c r="G38" s="290">
        <f>IF(B38="","",VLOOKUP(B38,LIVRE!$A$8:$AB$315,8))</f>
      </c>
      <c r="H38" s="290">
        <f>IF(B38="","",VLOOKUP(B38,LIVRE!$A$8:$AB$315,11))</f>
      </c>
      <c r="I38" s="291">
        <f t="shared" si="0"/>
      </c>
      <c r="J38" s="168"/>
      <c r="K38" s="118"/>
      <c r="L38" s="289">
        <f>IF(K38="","",VLOOKUP(K38,LIVRE!$A$8:$AB$315,4))</f>
      </c>
      <c r="M38" s="290">
        <f>IF(K38="","",VLOOKUP(K38,LIVRE!$A$8:$AB$315,7))</f>
      </c>
      <c r="N38" s="290">
        <f>IF(K38="","",VLOOKUP(K38,LIVRE!$A$8:$AB$315,10))</f>
      </c>
      <c r="O38" s="291">
        <f t="shared" si="1"/>
      </c>
      <c r="P38" s="290">
        <f>IF(K38="","",VLOOKUP(K38,LIVRE!$A$8:$AB$315,8))</f>
      </c>
      <c r="Q38" s="290">
        <f>IF(K38="","",VLOOKUP(K38,LIVRE!$A$8:$AB$315,11))</f>
      </c>
      <c r="R38" s="291">
        <f t="shared" si="5"/>
      </c>
      <c r="S38" s="167"/>
      <c r="T38" s="118"/>
      <c r="U38" s="289">
        <f>IF(T38="","",VLOOKUP(T38,LIVRE!$A$8:$AB$315,4))</f>
      </c>
      <c r="V38" s="290">
        <f>IF(T38="","",VLOOKUP(T38,LIVRE!$A$8:$AB$315,7))</f>
      </c>
      <c r="W38" s="290">
        <f>IF(T38="","",VLOOKUP(T38,LIVRE!$A$8:$AB$315,10))</f>
      </c>
      <c r="X38" s="291">
        <f t="shared" si="2"/>
      </c>
      <c r="Y38" s="290">
        <f>IF(T38="","",VLOOKUP(T38,LIVRE!$A$8:$AB$315,8))</f>
      </c>
      <c r="Z38" s="290">
        <f>IF(T38="","",VLOOKUP(T38,LIVRE!$A$8:$AB$315,11))</f>
      </c>
      <c r="AA38" s="291">
        <f t="shared" si="6"/>
      </c>
      <c r="AB38" s="167"/>
      <c r="AC38" s="118"/>
      <c r="AD38" s="289">
        <f>IF(AC38="","",VLOOKUP(AC38,LIVRE!$A$8:$AB$315,4))</f>
      </c>
      <c r="AE38" s="290">
        <f>IF(AC38="","",VLOOKUP(AC38,LIVRE!$A$8:$AB$315,7))</f>
      </c>
      <c r="AF38" s="290">
        <f>IF(AC38="","",VLOOKUP(AC38,LIVRE!$A$8:$AB$315,10))</f>
      </c>
      <c r="AG38" s="291">
        <f t="shared" si="3"/>
      </c>
      <c r="AH38" s="290">
        <f>IF(AC38="","",VLOOKUP(AC38,LIVRE!$A$8:$AB$315,8))</f>
      </c>
      <c r="AI38" s="290">
        <f>IF(AC38="","",VLOOKUP(AC38,LIVRE!$A$8:$AB$315,11))</f>
      </c>
      <c r="AJ38" s="291">
        <f t="shared" si="7"/>
      </c>
    </row>
    <row r="39" spans="2:36" s="158" customFormat="1" ht="15.75" thickBot="1">
      <c r="B39" s="118"/>
      <c r="C39" s="289">
        <f>IF(B39="","",VLOOKUP(B39,LIVRE!$A$8:$AB$315,4))</f>
      </c>
      <c r="D39" s="290">
        <f>IF(B39="","",VLOOKUP(B39,LIVRE!$A$8:$AB$315,7))</f>
      </c>
      <c r="E39" s="290">
        <f>IF(B39="","",VLOOKUP(B39,LIVRE!$A$8:$AB$315,10))</f>
      </c>
      <c r="F39" s="291">
        <f t="shared" si="4"/>
      </c>
      <c r="G39" s="290">
        <f>IF(B39="","",VLOOKUP(B39,LIVRE!$A$8:$AB$315,8))</f>
      </c>
      <c r="H39" s="290">
        <f>IF(B39="","",VLOOKUP(B39,LIVRE!$A$8:$AB$315,11))</f>
      </c>
      <c r="I39" s="291">
        <f t="shared" si="0"/>
      </c>
      <c r="J39" s="168"/>
      <c r="K39" s="118"/>
      <c r="L39" s="289">
        <f>IF(K39="","",VLOOKUP(K39,LIVRE!$A$8:$AB$315,4))</f>
      </c>
      <c r="M39" s="290">
        <f>IF(K39="","",VLOOKUP(K39,LIVRE!$A$8:$AB$315,7))</f>
      </c>
      <c r="N39" s="290">
        <f>IF(K39="","",VLOOKUP(K39,LIVRE!$A$8:$AB$315,10))</f>
      </c>
      <c r="O39" s="291">
        <f t="shared" si="1"/>
      </c>
      <c r="P39" s="290">
        <f>IF(K39="","",VLOOKUP(K39,LIVRE!$A$8:$AB$315,8))</f>
      </c>
      <c r="Q39" s="290">
        <f>IF(K39="","",VLOOKUP(K39,LIVRE!$A$8:$AB$315,11))</f>
      </c>
      <c r="R39" s="291">
        <f t="shared" si="5"/>
      </c>
      <c r="S39" s="167"/>
      <c r="T39" s="118"/>
      <c r="U39" s="289">
        <f>IF(T39="","",VLOOKUP(T39,LIVRE!$A$8:$AB$315,4))</f>
      </c>
      <c r="V39" s="290">
        <f>IF(T39="","",VLOOKUP(T39,LIVRE!$A$8:$AB$315,7))</f>
      </c>
      <c r="W39" s="290">
        <f>IF(T39="","",VLOOKUP(T39,LIVRE!$A$8:$AB$315,10))</f>
      </c>
      <c r="X39" s="291">
        <f t="shared" si="2"/>
      </c>
      <c r="Y39" s="290">
        <f>IF(T39="","",VLOOKUP(T39,LIVRE!$A$8:$AB$315,8))</f>
      </c>
      <c r="Z39" s="290">
        <f>IF(T39="","",VLOOKUP(T39,LIVRE!$A$8:$AB$315,11))</f>
      </c>
      <c r="AA39" s="291">
        <f t="shared" si="6"/>
      </c>
      <c r="AB39" s="167"/>
      <c r="AC39" s="118"/>
      <c r="AD39" s="289">
        <f>IF(AC39="","",VLOOKUP(AC39,LIVRE!$A$8:$AB$315,4))</f>
      </c>
      <c r="AE39" s="290">
        <f>IF(AC39="","",VLOOKUP(AC39,LIVRE!$A$8:$AB$315,7))</f>
      </c>
      <c r="AF39" s="290">
        <f>IF(AC39="","",VLOOKUP(AC39,LIVRE!$A$8:$AB$315,10))</f>
      </c>
      <c r="AG39" s="291">
        <f t="shared" si="3"/>
      </c>
      <c r="AH39" s="290">
        <f>IF(AC39="","",VLOOKUP(AC39,LIVRE!$A$8:$AB$315,8))</f>
      </c>
      <c r="AI39" s="290">
        <f>IF(AC39="","",VLOOKUP(AC39,LIVRE!$A$8:$AB$315,11))</f>
      </c>
      <c r="AJ39" s="291">
        <f t="shared" si="7"/>
      </c>
    </row>
    <row r="40" spans="2:36" s="158" customFormat="1" ht="15.75" thickBot="1">
      <c r="B40" s="118"/>
      <c r="C40" s="289">
        <f>IF(B40="","",VLOOKUP(B40,LIVRE!$A$8:$AB$315,4))</f>
      </c>
      <c r="D40" s="290">
        <f>IF(B40="","",VLOOKUP(B40,LIVRE!$A$8:$AB$315,7))</f>
      </c>
      <c r="E40" s="290">
        <f>IF(B40="","",VLOOKUP(B40,LIVRE!$A$8:$AB$315,10))</f>
      </c>
      <c r="F40" s="291">
        <f t="shared" si="4"/>
      </c>
      <c r="G40" s="290">
        <f>IF(B40="","",VLOOKUP(B40,LIVRE!$A$8:$AB$315,8))</f>
      </c>
      <c r="H40" s="290">
        <f>IF(B40="","",VLOOKUP(B40,LIVRE!$A$8:$AB$315,11))</f>
      </c>
      <c r="I40" s="291">
        <f t="shared" si="0"/>
      </c>
      <c r="J40" s="168"/>
      <c r="K40" s="118"/>
      <c r="L40" s="289">
        <f>IF(K40="","",VLOOKUP(K40,LIVRE!$A$8:$AB$315,4))</f>
      </c>
      <c r="M40" s="290">
        <f>IF(K40="","",VLOOKUP(K40,LIVRE!$A$8:$AB$315,7))</f>
      </c>
      <c r="N40" s="290">
        <f>IF(K40="","",VLOOKUP(K40,LIVRE!$A$8:$AB$315,10))</f>
      </c>
      <c r="O40" s="291">
        <f t="shared" si="1"/>
      </c>
      <c r="P40" s="290">
        <f>IF(K40="","",VLOOKUP(K40,LIVRE!$A$8:$AB$315,8))</f>
      </c>
      <c r="Q40" s="290">
        <f>IF(K40="","",VLOOKUP(K40,LIVRE!$A$8:$AB$315,11))</f>
      </c>
      <c r="R40" s="291">
        <f t="shared" si="5"/>
      </c>
      <c r="S40" s="167"/>
      <c r="T40" s="118"/>
      <c r="U40" s="289">
        <f>IF(T40="","",VLOOKUP(T40,LIVRE!$A$8:$AB$315,4))</f>
      </c>
      <c r="V40" s="290">
        <f>IF(T40="","",VLOOKUP(T40,LIVRE!$A$8:$AB$315,7))</f>
      </c>
      <c r="W40" s="290">
        <f>IF(T40="","",VLOOKUP(T40,LIVRE!$A$8:$AB$315,10))</f>
      </c>
      <c r="X40" s="291">
        <f t="shared" si="2"/>
      </c>
      <c r="Y40" s="290">
        <f>IF(T40="","",VLOOKUP(T40,LIVRE!$A$8:$AB$315,8))</f>
      </c>
      <c r="Z40" s="290">
        <f>IF(T40="","",VLOOKUP(T40,LIVRE!$A$8:$AB$315,11))</f>
      </c>
      <c r="AA40" s="291">
        <f t="shared" si="6"/>
      </c>
      <c r="AB40" s="167"/>
      <c r="AC40" s="118"/>
      <c r="AD40" s="289">
        <f>IF(AC40="","",VLOOKUP(AC40,LIVRE!$A$8:$AB$315,4))</f>
      </c>
      <c r="AE40" s="290">
        <f>IF(AC40="","",VLOOKUP(AC40,LIVRE!$A$8:$AB$315,7))</f>
      </c>
      <c r="AF40" s="290">
        <f>IF(AC40="","",VLOOKUP(AC40,LIVRE!$A$8:$AB$315,10))</f>
      </c>
      <c r="AG40" s="291">
        <f t="shared" si="3"/>
      </c>
      <c r="AH40" s="290">
        <f>IF(AC40="","",VLOOKUP(AC40,LIVRE!$A$8:$AB$315,8))</f>
      </c>
      <c r="AI40" s="290">
        <f>IF(AC40="","",VLOOKUP(AC40,LIVRE!$A$8:$AB$315,11))</f>
      </c>
      <c r="AJ40" s="291">
        <f t="shared" si="7"/>
      </c>
    </row>
    <row r="41" spans="2:36" s="158" customFormat="1" ht="15.75" thickBot="1">
      <c r="B41" s="118"/>
      <c r="C41" s="289">
        <f>IF(B41="","",VLOOKUP(B41,LIVRE!$A$8:$AB$315,4))</f>
      </c>
      <c r="D41" s="290">
        <f>IF(B41="","",VLOOKUP(B41,LIVRE!$A$8:$AB$315,7))</f>
      </c>
      <c r="E41" s="290">
        <f>IF(B41="","",VLOOKUP(B41,LIVRE!$A$8:$AB$315,10))</f>
      </c>
      <c r="F41" s="291">
        <f t="shared" si="4"/>
      </c>
      <c r="G41" s="290">
        <f>IF(B41="","",VLOOKUP(B41,LIVRE!$A$8:$AB$315,8))</f>
      </c>
      <c r="H41" s="290">
        <f>IF(B41="","",VLOOKUP(B41,LIVRE!$A$8:$AB$315,11))</f>
      </c>
      <c r="I41" s="291">
        <f t="shared" si="0"/>
      </c>
      <c r="J41" s="168"/>
      <c r="K41" s="118"/>
      <c r="L41" s="289">
        <f>IF(K41="","",VLOOKUP(K41,LIVRE!$A$8:$AB$315,4))</f>
      </c>
      <c r="M41" s="290">
        <f>IF(K41="","",VLOOKUP(K41,LIVRE!$A$8:$AB$315,7))</f>
      </c>
      <c r="N41" s="290">
        <f>IF(K41="","",VLOOKUP(K41,LIVRE!$A$8:$AB$315,10))</f>
      </c>
      <c r="O41" s="291">
        <f t="shared" si="1"/>
      </c>
      <c r="P41" s="290">
        <f>IF(K41="","",VLOOKUP(K41,LIVRE!$A$8:$AB$315,8))</f>
      </c>
      <c r="Q41" s="290">
        <f>IF(K41="","",VLOOKUP(K41,LIVRE!$A$8:$AB$315,11))</f>
      </c>
      <c r="R41" s="291">
        <f t="shared" si="5"/>
      </c>
      <c r="S41" s="167"/>
      <c r="T41" s="118"/>
      <c r="U41" s="289">
        <f>IF(T41="","",VLOOKUP(T41,LIVRE!$A$8:$AB$315,4))</f>
      </c>
      <c r="V41" s="290">
        <f>IF(T41="","",VLOOKUP(T41,LIVRE!$A$8:$AB$315,7))</f>
      </c>
      <c r="W41" s="290">
        <f>IF(T41="","",VLOOKUP(T41,LIVRE!$A$8:$AB$315,10))</f>
      </c>
      <c r="X41" s="291">
        <f t="shared" si="2"/>
      </c>
      <c r="Y41" s="290">
        <f>IF(T41="","",VLOOKUP(T41,LIVRE!$A$8:$AB$315,8))</f>
      </c>
      <c r="Z41" s="290">
        <f>IF(T41="","",VLOOKUP(T41,LIVRE!$A$8:$AB$315,11))</f>
      </c>
      <c r="AA41" s="291">
        <f t="shared" si="6"/>
      </c>
      <c r="AB41" s="167"/>
      <c r="AC41" s="118"/>
      <c r="AD41" s="289">
        <f>IF(AC41="","",VLOOKUP(AC41,LIVRE!$A$8:$AB$315,4))</f>
      </c>
      <c r="AE41" s="290">
        <f>IF(AC41="","",VLOOKUP(AC41,LIVRE!$A$8:$AB$315,7))</f>
      </c>
      <c r="AF41" s="290">
        <f>IF(AC41="","",VLOOKUP(AC41,LIVRE!$A$8:$AB$315,10))</f>
      </c>
      <c r="AG41" s="291">
        <f t="shared" si="3"/>
      </c>
      <c r="AH41" s="290">
        <f>IF(AC41="","",VLOOKUP(AC41,LIVRE!$A$8:$AB$315,8))</f>
      </c>
      <c r="AI41" s="290">
        <f>IF(AC41="","",VLOOKUP(AC41,LIVRE!$A$8:$AB$315,11))</f>
      </c>
      <c r="AJ41" s="291">
        <f t="shared" si="7"/>
      </c>
    </row>
    <row r="42" spans="2:36" s="158" customFormat="1" ht="15.75" thickBot="1">
      <c r="B42" s="118"/>
      <c r="C42" s="289">
        <f>IF(B42="","",VLOOKUP(B42,LIVRE!$A$8:$AB$315,4))</f>
      </c>
      <c r="D42" s="290">
        <f>IF(B42="","",VLOOKUP(B42,LIVRE!$A$8:$AB$315,7))</f>
      </c>
      <c r="E42" s="290">
        <f>IF(B42="","",VLOOKUP(B42,LIVRE!$A$8:$AB$315,10))</f>
      </c>
      <c r="F42" s="291">
        <f t="shared" si="4"/>
      </c>
      <c r="G42" s="290">
        <f>IF(B42="","",VLOOKUP(B42,LIVRE!$A$8:$AB$315,8))</f>
      </c>
      <c r="H42" s="290">
        <f>IF(B42="","",VLOOKUP(B42,LIVRE!$A$8:$AB$315,11))</f>
      </c>
      <c r="I42" s="291">
        <f t="shared" si="0"/>
      </c>
      <c r="J42" s="168"/>
      <c r="K42" s="118"/>
      <c r="L42" s="289">
        <f>IF(K42="","",VLOOKUP(K42,LIVRE!$A$8:$AB$315,4))</f>
      </c>
      <c r="M42" s="290">
        <f>IF(K42="","",VLOOKUP(K42,LIVRE!$A$8:$AB$315,7))</f>
      </c>
      <c r="N42" s="290">
        <f>IF(K42="","",VLOOKUP(K42,LIVRE!$A$8:$AB$315,10))</f>
      </c>
      <c r="O42" s="291">
        <f t="shared" si="1"/>
      </c>
      <c r="P42" s="290">
        <f>IF(K42="","",VLOOKUP(K42,LIVRE!$A$8:$AB$315,8))</f>
      </c>
      <c r="Q42" s="290">
        <f>IF(K42="","",VLOOKUP(K42,LIVRE!$A$8:$AB$315,11))</f>
      </c>
      <c r="R42" s="291">
        <f t="shared" si="5"/>
      </c>
      <c r="S42" s="167"/>
      <c r="T42" s="118"/>
      <c r="U42" s="289">
        <f>IF(T42="","",VLOOKUP(T42,LIVRE!$A$8:$AB$315,4))</f>
      </c>
      <c r="V42" s="290">
        <f>IF(T42="","",VLOOKUP(T42,LIVRE!$A$8:$AB$315,7))</f>
      </c>
      <c r="W42" s="290">
        <f>IF(T42="","",VLOOKUP(T42,LIVRE!$A$8:$AB$315,10))</f>
      </c>
      <c r="X42" s="291">
        <f t="shared" si="2"/>
      </c>
      <c r="Y42" s="290">
        <f>IF(T42="","",VLOOKUP(T42,LIVRE!$A$8:$AB$315,8))</f>
      </c>
      <c r="Z42" s="290">
        <f>IF(T42="","",VLOOKUP(T42,LIVRE!$A$8:$AB$315,11))</f>
      </c>
      <c r="AA42" s="291">
        <f t="shared" si="6"/>
      </c>
      <c r="AB42" s="167"/>
      <c r="AC42" s="118"/>
      <c r="AD42" s="289">
        <f>IF(AC42="","",VLOOKUP(AC42,LIVRE!$A$8:$AB$315,4))</f>
      </c>
      <c r="AE42" s="290">
        <f>IF(AC42="","",VLOOKUP(AC42,LIVRE!$A$8:$AB$315,7))</f>
      </c>
      <c r="AF42" s="290">
        <f>IF(AC42="","",VLOOKUP(AC42,LIVRE!$A$8:$AB$315,10))</f>
      </c>
      <c r="AG42" s="291">
        <f t="shared" si="3"/>
      </c>
      <c r="AH42" s="290">
        <f>IF(AC42="","",VLOOKUP(AC42,LIVRE!$A$8:$AB$315,8))</f>
      </c>
      <c r="AI42" s="290">
        <f>IF(AC42="","",VLOOKUP(AC42,LIVRE!$A$8:$AB$315,11))</f>
      </c>
      <c r="AJ42" s="291">
        <f t="shared" si="7"/>
      </c>
    </row>
    <row r="43" spans="2:36" s="158" customFormat="1" ht="15.75" thickBot="1">
      <c r="B43" s="118"/>
      <c r="C43" s="289">
        <f>IF(B43="","",VLOOKUP(B43,LIVRE!$A$8:$AB$315,4))</f>
      </c>
      <c r="D43" s="290">
        <f>IF(B43="","",VLOOKUP(B43,LIVRE!$A$8:$AB$315,7))</f>
      </c>
      <c r="E43" s="290">
        <f>IF(B43="","",VLOOKUP(B43,LIVRE!$A$8:$AB$315,10))</f>
      </c>
      <c r="F43" s="291">
        <f t="shared" si="4"/>
      </c>
      <c r="G43" s="290">
        <f>IF(B43="","",VLOOKUP(B43,LIVRE!$A$8:$AB$315,8))</f>
      </c>
      <c r="H43" s="290">
        <f>IF(B43="","",VLOOKUP(B43,LIVRE!$A$8:$AB$315,11))</f>
      </c>
      <c r="I43" s="291">
        <f t="shared" si="0"/>
      </c>
      <c r="J43" s="168"/>
      <c r="K43" s="118"/>
      <c r="L43" s="289">
        <f>IF(K43="","",VLOOKUP(K43,LIVRE!$A$8:$AB$315,4))</f>
      </c>
      <c r="M43" s="290">
        <f>IF(K43="","",VLOOKUP(K43,LIVRE!$A$8:$AB$315,7))</f>
      </c>
      <c r="N43" s="290">
        <f>IF(K43="","",VLOOKUP(K43,LIVRE!$A$8:$AB$315,10))</f>
      </c>
      <c r="O43" s="291">
        <f t="shared" si="1"/>
      </c>
      <c r="P43" s="290">
        <f>IF(K43="","",VLOOKUP(K43,LIVRE!$A$8:$AB$315,8))</f>
      </c>
      <c r="Q43" s="290">
        <f>IF(K43="","",VLOOKUP(K43,LIVRE!$A$8:$AB$315,11))</f>
      </c>
      <c r="R43" s="291">
        <f t="shared" si="5"/>
      </c>
      <c r="S43" s="167"/>
      <c r="T43" s="118"/>
      <c r="U43" s="289">
        <f>IF(T43="","",VLOOKUP(T43,LIVRE!$A$8:$AB$315,4))</f>
      </c>
      <c r="V43" s="290">
        <f>IF(T43="","",VLOOKUP(T43,LIVRE!$A$8:$AB$315,7))</f>
      </c>
      <c r="W43" s="290">
        <f>IF(T43="","",VLOOKUP(T43,LIVRE!$A$8:$AB$315,10))</f>
      </c>
      <c r="X43" s="291">
        <f t="shared" si="2"/>
      </c>
      <c r="Y43" s="290">
        <f>IF(T43="","",VLOOKUP(T43,LIVRE!$A$8:$AB$315,8))</f>
      </c>
      <c r="Z43" s="290">
        <f>IF(T43="","",VLOOKUP(T43,LIVRE!$A$8:$AB$315,11))</f>
      </c>
      <c r="AA43" s="291">
        <f t="shared" si="6"/>
      </c>
      <c r="AB43" s="167"/>
      <c r="AC43" s="118"/>
      <c r="AD43" s="289">
        <f>IF(AC43="","",VLOOKUP(AC43,LIVRE!$A$8:$AB$315,4))</f>
      </c>
      <c r="AE43" s="290">
        <f>IF(AC43="","",VLOOKUP(AC43,LIVRE!$A$8:$AB$315,7))</f>
      </c>
      <c r="AF43" s="290">
        <f>IF(AC43="","",VLOOKUP(AC43,LIVRE!$A$8:$AB$315,10))</f>
      </c>
      <c r="AG43" s="291">
        <f t="shared" si="3"/>
      </c>
      <c r="AH43" s="290">
        <f>IF(AC43="","",VLOOKUP(AC43,LIVRE!$A$8:$AB$315,8))</f>
      </c>
      <c r="AI43" s="290">
        <f>IF(AC43="","",VLOOKUP(AC43,LIVRE!$A$8:$AB$315,11))</f>
      </c>
      <c r="AJ43" s="291">
        <f t="shared" si="7"/>
      </c>
    </row>
    <row r="44" spans="2:36" s="158" customFormat="1" ht="15.75" thickBot="1">
      <c r="B44" s="118"/>
      <c r="C44" s="289">
        <f>IF(B44="","",VLOOKUP(B44,LIVRE!$A$8:$AB$315,4))</f>
      </c>
      <c r="D44" s="290">
        <f>IF(B44="","",VLOOKUP(B44,LIVRE!$A$8:$AB$315,7))</f>
      </c>
      <c r="E44" s="290">
        <f>IF(B44="","",VLOOKUP(B44,LIVRE!$A$8:$AB$315,10))</f>
      </c>
      <c r="F44" s="291">
        <f t="shared" si="4"/>
      </c>
      <c r="G44" s="290">
        <f>IF(B44="","",VLOOKUP(B44,LIVRE!$A$8:$AB$315,8))</f>
      </c>
      <c r="H44" s="290">
        <f>IF(B44="","",VLOOKUP(B44,LIVRE!$A$8:$AB$315,11))</f>
      </c>
      <c r="I44" s="291">
        <f t="shared" si="0"/>
      </c>
      <c r="J44" s="168"/>
      <c r="K44" s="118"/>
      <c r="L44" s="289">
        <f>IF(K44="","",VLOOKUP(K44,LIVRE!$A$8:$AB$315,4))</f>
      </c>
      <c r="M44" s="290">
        <f>IF(K44="","",VLOOKUP(K44,LIVRE!$A$8:$AB$315,7))</f>
      </c>
      <c r="N44" s="290">
        <f>IF(K44="","",VLOOKUP(K44,LIVRE!$A$8:$AB$315,10))</f>
      </c>
      <c r="O44" s="291">
        <f t="shared" si="1"/>
      </c>
      <c r="P44" s="290">
        <f>IF(K44="","",VLOOKUP(K44,LIVRE!$A$8:$AB$315,8))</f>
      </c>
      <c r="Q44" s="290">
        <f>IF(K44="","",VLOOKUP(K44,LIVRE!$A$8:$AB$315,11))</f>
      </c>
      <c r="R44" s="291">
        <f t="shared" si="5"/>
      </c>
      <c r="S44" s="167"/>
      <c r="T44" s="118"/>
      <c r="U44" s="289">
        <f>IF(T44="","",VLOOKUP(T44,LIVRE!$A$8:$AB$315,4))</f>
      </c>
      <c r="V44" s="290">
        <f>IF(T44="","",VLOOKUP(T44,LIVRE!$A$8:$AB$315,7))</f>
      </c>
      <c r="W44" s="290">
        <f>IF(T44="","",VLOOKUP(T44,LIVRE!$A$8:$AB$315,10))</f>
      </c>
      <c r="X44" s="291">
        <f t="shared" si="2"/>
      </c>
      <c r="Y44" s="290">
        <f>IF(T44="","",VLOOKUP(T44,LIVRE!$A$8:$AB$315,8))</f>
      </c>
      <c r="Z44" s="290">
        <f>IF(T44="","",VLOOKUP(T44,LIVRE!$A$8:$AB$315,11))</f>
      </c>
      <c r="AA44" s="291">
        <f t="shared" si="6"/>
      </c>
      <c r="AB44" s="167"/>
      <c r="AC44" s="118"/>
      <c r="AD44" s="289">
        <f>IF(AC44="","",VLOOKUP(AC44,LIVRE!$A$8:$AB$315,4))</f>
      </c>
      <c r="AE44" s="290">
        <f>IF(AC44="","",VLOOKUP(AC44,LIVRE!$A$8:$AB$315,7))</f>
      </c>
      <c r="AF44" s="290">
        <f>IF(AC44="","",VLOOKUP(AC44,LIVRE!$A$8:$AB$315,10))</f>
      </c>
      <c r="AG44" s="291">
        <f t="shared" si="3"/>
      </c>
      <c r="AH44" s="290">
        <f>IF(AC44="","",VLOOKUP(AC44,LIVRE!$A$8:$AB$315,8))</f>
      </c>
      <c r="AI44" s="290">
        <f>IF(AC44="","",VLOOKUP(AC44,LIVRE!$A$8:$AB$315,11))</f>
      </c>
      <c r="AJ44" s="291">
        <f t="shared" si="7"/>
      </c>
    </row>
    <row r="45" spans="2:36" s="158" customFormat="1" ht="15.75" thickBot="1">
      <c r="B45" s="118"/>
      <c r="C45" s="289">
        <f>IF(B45="","",VLOOKUP(B45,LIVRE!$A$8:$AB$315,4))</f>
      </c>
      <c r="D45" s="290">
        <f>IF(B45="","",VLOOKUP(B45,LIVRE!$A$8:$AB$315,7))</f>
      </c>
      <c r="E45" s="290">
        <f>IF(B45="","",VLOOKUP(B45,LIVRE!$A$8:$AB$315,10))</f>
      </c>
      <c r="F45" s="291">
        <f t="shared" si="4"/>
      </c>
      <c r="G45" s="290">
        <f>IF(B45="","",VLOOKUP(B45,LIVRE!$A$8:$AB$315,8))</f>
      </c>
      <c r="H45" s="290">
        <f>IF(B45="","",VLOOKUP(B45,LIVRE!$A$8:$AB$315,11))</f>
      </c>
      <c r="I45" s="291">
        <f t="shared" si="0"/>
      </c>
      <c r="J45" s="168"/>
      <c r="K45" s="118"/>
      <c r="L45" s="289">
        <f>IF(K45="","",VLOOKUP(K45,LIVRE!$A$8:$AB$315,4))</f>
      </c>
      <c r="M45" s="290">
        <f>IF(K45="","",VLOOKUP(K45,LIVRE!$A$8:$AB$315,7))</f>
      </c>
      <c r="N45" s="290">
        <f>IF(K45="","",VLOOKUP(K45,LIVRE!$A$8:$AB$315,10))</f>
      </c>
      <c r="O45" s="291">
        <f t="shared" si="1"/>
      </c>
      <c r="P45" s="290">
        <f>IF(K45="","",VLOOKUP(K45,LIVRE!$A$8:$AB$315,8))</f>
      </c>
      <c r="Q45" s="290">
        <f>IF(K45="","",VLOOKUP(K45,LIVRE!$A$8:$AB$315,11))</f>
      </c>
      <c r="R45" s="291">
        <f t="shared" si="5"/>
      </c>
      <c r="S45" s="167"/>
      <c r="T45" s="118"/>
      <c r="U45" s="289">
        <f>IF(T45="","",VLOOKUP(T45,LIVRE!$A$8:$AB$315,4))</f>
      </c>
      <c r="V45" s="290">
        <f>IF(T45="","",VLOOKUP(T45,LIVRE!$A$8:$AB$315,7))</f>
      </c>
      <c r="W45" s="290">
        <f>IF(T45="","",VLOOKUP(T45,LIVRE!$A$8:$AB$315,10))</f>
      </c>
      <c r="X45" s="291">
        <f t="shared" si="2"/>
      </c>
      <c r="Y45" s="290">
        <f>IF(T45="","",VLOOKUP(T45,LIVRE!$A$8:$AB$315,8))</f>
      </c>
      <c r="Z45" s="290">
        <f>IF(T45="","",VLOOKUP(T45,LIVRE!$A$8:$AB$315,11))</f>
      </c>
      <c r="AA45" s="291">
        <f t="shared" si="6"/>
      </c>
      <c r="AB45" s="167"/>
      <c r="AC45" s="118"/>
      <c r="AD45" s="289">
        <f>IF(AC45="","",VLOOKUP(AC45,LIVRE!$A$8:$AB$315,4))</f>
      </c>
      <c r="AE45" s="290">
        <f>IF(AC45="","",VLOOKUP(AC45,LIVRE!$A$8:$AB$315,7))</f>
      </c>
      <c r="AF45" s="290">
        <f>IF(AC45="","",VLOOKUP(AC45,LIVRE!$A$8:$AB$315,10))</f>
      </c>
      <c r="AG45" s="291">
        <f t="shared" si="3"/>
      </c>
      <c r="AH45" s="290">
        <f>IF(AC45="","",VLOOKUP(AC45,LIVRE!$A$8:$AB$315,8))</f>
      </c>
      <c r="AI45" s="290">
        <f>IF(AC45="","",VLOOKUP(AC45,LIVRE!$A$8:$AB$315,11))</f>
      </c>
      <c r="AJ45" s="291">
        <f t="shared" si="7"/>
      </c>
    </row>
    <row r="46" spans="2:36" s="158" customFormat="1" ht="15.75" thickBot="1">
      <c r="B46" s="118"/>
      <c r="C46" s="289">
        <f>IF(B46="","",VLOOKUP(B46,LIVRE!$A$8:$AB$315,4))</f>
      </c>
      <c r="D46" s="290">
        <f>IF(B46="","",VLOOKUP(B46,LIVRE!$A$8:$AB$315,7))</f>
      </c>
      <c r="E46" s="290">
        <f>IF(B46="","",VLOOKUP(B46,LIVRE!$A$8:$AB$315,10))</f>
      </c>
      <c r="F46" s="291">
        <f t="shared" si="4"/>
      </c>
      <c r="G46" s="290">
        <f>IF(B46="","",VLOOKUP(B46,LIVRE!$A$8:$AB$315,8))</f>
      </c>
      <c r="H46" s="290">
        <f>IF(B46="","",VLOOKUP(B46,LIVRE!$A$8:$AB$315,11))</f>
      </c>
      <c r="I46" s="291">
        <f t="shared" si="0"/>
      </c>
      <c r="J46" s="168"/>
      <c r="K46" s="118"/>
      <c r="L46" s="289">
        <f>IF(K46="","",VLOOKUP(K46,LIVRE!$A$8:$AB$315,4))</f>
      </c>
      <c r="M46" s="290">
        <f>IF(K46="","",VLOOKUP(K46,LIVRE!$A$8:$AB$315,7))</f>
      </c>
      <c r="N46" s="290">
        <f>IF(K46="","",VLOOKUP(K46,LIVRE!$A$8:$AB$315,10))</f>
      </c>
      <c r="O46" s="291">
        <f t="shared" si="1"/>
      </c>
      <c r="P46" s="290">
        <f>IF(K46="","",VLOOKUP(K46,LIVRE!$A$8:$AB$315,8))</f>
      </c>
      <c r="Q46" s="290">
        <f>IF(K46="","",VLOOKUP(K46,LIVRE!$A$8:$AB$315,11))</f>
      </c>
      <c r="R46" s="291">
        <f t="shared" si="5"/>
      </c>
      <c r="S46" s="167"/>
      <c r="T46" s="118"/>
      <c r="U46" s="289">
        <f>IF(T46="","",VLOOKUP(T46,LIVRE!$A$8:$AB$315,4))</f>
      </c>
      <c r="V46" s="290">
        <f>IF(T46="","",VLOOKUP(T46,LIVRE!$A$8:$AB$315,7))</f>
      </c>
      <c r="W46" s="290">
        <f>IF(T46="","",VLOOKUP(T46,LIVRE!$A$8:$AB$315,10))</f>
      </c>
      <c r="X46" s="291">
        <f t="shared" si="2"/>
      </c>
      <c r="Y46" s="290">
        <f>IF(T46="","",VLOOKUP(T46,LIVRE!$A$8:$AB$315,8))</f>
      </c>
      <c r="Z46" s="290">
        <f>IF(T46="","",VLOOKUP(T46,LIVRE!$A$8:$AB$315,11))</f>
      </c>
      <c r="AA46" s="291">
        <f t="shared" si="6"/>
      </c>
      <c r="AB46" s="167"/>
      <c r="AC46" s="118"/>
      <c r="AD46" s="289">
        <f>IF(AC46="","",VLOOKUP(AC46,LIVRE!$A$8:$AB$315,4))</f>
      </c>
      <c r="AE46" s="290">
        <f>IF(AC46="","",VLOOKUP(AC46,LIVRE!$A$8:$AB$315,7))</f>
      </c>
      <c r="AF46" s="290">
        <f>IF(AC46="","",VLOOKUP(AC46,LIVRE!$A$8:$AB$315,10))</f>
      </c>
      <c r="AG46" s="291">
        <f t="shared" si="3"/>
      </c>
      <c r="AH46" s="290">
        <f>IF(AC46="","",VLOOKUP(AC46,LIVRE!$A$8:$AB$315,8))</f>
      </c>
      <c r="AI46" s="290">
        <f>IF(AC46="","",VLOOKUP(AC46,LIVRE!$A$8:$AB$315,11))</f>
      </c>
      <c r="AJ46" s="291">
        <f t="shared" si="7"/>
      </c>
    </row>
    <row r="47" spans="2:36" s="158" customFormat="1" ht="15.75" thickBot="1">
      <c r="B47" s="118"/>
      <c r="C47" s="289">
        <f>IF(B47="","",VLOOKUP(B47,LIVRE!$A$8:$AB$315,4))</f>
      </c>
      <c r="D47" s="290">
        <f>IF(B47="","",VLOOKUP(B47,LIVRE!$A$8:$AB$315,7))</f>
      </c>
      <c r="E47" s="290">
        <f>IF(B47="","",VLOOKUP(B47,LIVRE!$A$8:$AB$315,10))</f>
      </c>
      <c r="F47" s="291">
        <f t="shared" si="4"/>
      </c>
      <c r="G47" s="290">
        <f>IF(B47="","",VLOOKUP(B47,LIVRE!$A$8:$AB$315,8))</f>
      </c>
      <c r="H47" s="290">
        <f>IF(B47="","",VLOOKUP(B47,LIVRE!$A$8:$AB$315,11))</f>
      </c>
      <c r="I47" s="291">
        <f t="shared" si="0"/>
      </c>
      <c r="J47" s="168"/>
      <c r="K47" s="118"/>
      <c r="L47" s="289">
        <f>IF(K47="","",VLOOKUP(K47,LIVRE!$A$8:$AB$315,4))</f>
      </c>
      <c r="M47" s="290">
        <f>IF(K47="","",VLOOKUP(K47,LIVRE!$A$8:$AB$315,7))</f>
      </c>
      <c r="N47" s="290">
        <f>IF(K47="","",VLOOKUP(K47,LIVRE!$A$8:$AB$315,10))</f>
      </c>
      <c r="O47" s="291">
        <f t="shared" si="1"/>
      </c>
      <c r="P47" s="290">
        <f>IF(K47="","",VLOOKUP(K47,LIVRE!$A$8:$AB$315,8))</f>
      </c>
      <c r="Q47" s="290">
        <f>IF(K47="","",VLOOKUP(K47,LIVRE!$A$8:$AB$315,11))</f>
      </c>
      <c r="R47" s="291">
        <f t="shared" si="5"/>
      </c>
      <c r="S47" s="167"/>
      <c r="T47" s="118"/>
      <c r="U47" s="289">
        <f>IF(T47="","",VLOOKUP(T47,LIVRE!$A$8:$AB$315,4))</f>
      </c>
      <c r="V47" s="290">
        <f>IF(T47="","",VLOOKUP(T47,LIVRE!$A$8:$AB$315,7))</f>
      </c>
      <c r="W47" s="290">
        <f>IF(T47="","",VLOOKUP(T47,LIVRE!$A$8:$AB$315,10))</f>
      </c>
      <c r="X47" s="291">
        <f t="shared" si="2"/>
      </c>
      <c r="Y47" s="290">
        <f>IF(T47="","",VLOOKUP(T47,LIVRE!$A$8:$AB$315,8))</f>
      </c>
      <c r="Z47" s="290">
        <f>IF(T47="","",VLOOKUP(T47,LIVRE!$A$8:$AB$315,11))</f>
      </c>
      <c r="AA47" s="291">
        <f t="shared" si="6"/>
      </c>
      <c r="AB47" s="167"/>
      <c r="AC47" s="118"/>
      <c r="AD47" s="289">
        <f>IF(AC47="","",VLOOKUP(AC47,LIVRE!$A$8:$AB$315,4))</f>
      </c>
      <c r="AE47" s="290">
        <f>IF(AC47="","",VLOOKUP(AC47,LIVRE!$A$8:$AB$315,7))</f>
      </c>
      <c r="AF47" s="290">
        <f>IF(AC47="","",VLOOKUP(AC47,LIVRE!$A$8:$AB$315,10))</f>
      </c>
      <c r="AG47" s="291">
        <f t="shared" si="3"/>
      </c>
      <c r="AH47" s="290">
        <f>IF(AC47="","",VLOOKUP(AC47,LIVRE!$A$8:$AB$315,8))</f>
      </c>
      <c r="AI47" s="290">
        <f>IF(AC47="","",VLOOKUP(AC47,LIVRE!$A$8:$AB$315,11))</f>
      </c>
      <c r="AJ47" s="291">
        <f t="shared" si="7"/>
      </c>
    </row>
    <row r="48" spans="2:36" s="158" customFormat="1" ht="15.75" thickBot="1">
      <c r="B48" s="118"/>
      <c r="C48" s="289">
        <f>IF(B48="","",VLOOKUP(B48,LIVRE!$A$8:$AB$315,4))</f>
      </c>
      <c r="D48" s="290">
        <f>IF(B48="","",VLOOKUP(B48,LIVRE!$A$8:$AB$315,7))</f>
      </c>
      <c r="E48" s="290">
        <f>IF(B48="","",VLOOKUP(B48,LIVRE!$A$8:$AB$315,10))</f>
      </c>
      <c r="F48" s="291">
        <f t="shared" si="4"/>
      </c>
      <c r="G48" s="290">
        <f>IF(B48="","",VLOOKUP(B48,LIVRE!$A$8:$AB$315,8))</f>
      </c>
      <c r="H48" s="290">
        <f>IF(B48="","",VLOOKUP(B48,LIVRE!$A$8:$AB$315,11))</f>
      </c>
      <c r="I48" s="291">
        <f t="shared" si="0"/>
      </c>
      <c r="J48" s="168"/>
      <c r="K48" s="118"/>
      <c r="L48" s="289">
        <f>IF(K48="","",VLOOKUP(K48,LIVRE!$A$8:$AB$315,4))</f>
      </c>
      <c r="M48" s="290">
        <f>IF(K48="","",VLOOKUP(K48,LIVRE!$A$8:$AB$315,7))</f>
      </c>
      <c r="N48" s="290">
        <f>IF(K48="","",VLOOKUP(K48,LIVRE!$A$8:$AB$315,10))</f>
      </c>
      <c r="O48" s="291">
        <f t="shared" si="1"/>
      </c>
      <c r="P48" s="290">
        <f>IF(K48="","",VLOOKUP(K48,LIVRE!$A$8:$AB$315,8))</f>
      </c>
      <c r="Q48" s="290">
        <f>IF(K48="","",VLOOKUP(K48,LIVRE!$A$8:$AB$315,11))</f>
      </c>
      <c r="R48" s="291">
        <f t="shared" si="5"/>
      </c>
      <c r="S48" s="167"/>
      <c r="T48" s="118"/>
      <c r="U48" s="289">
        <f>IF(T48="","",VLOOKUP(T48,LIVRE!$A$8:$AB$315,4))</f>
      </c>
      <c r="V48" s="290">
        <f>IF(T48="","",VLOOKUP(T48,LIVRE!$A$8:$AB$315,7))</f>
      </c>
      <c r="W48" s="290">
        <f>IF(T48="","",VLOOKUP(T48,LIVRE!$A$8:$AB$315,10))</f>
      </c>
      <c r="X48" s="291">
        <f t="shared" si="2"/>
      </c>
      <c r="Y48" s="290">
        <f>IF(T48="","",VLOOKUP(T48,LIVRE!$A$8:$AB$315,8))</f>
      </c>
      <c r="Z48" s="290">
        <f>IF(T48="","",VLOOKUP(T48,LIVRE!$A$8:$AB$315,11))</f>
      </c>
      <c r="AA48" s="291">
        <f t="shared" si="6"/>
      </c>
      <c r="AB48" s="167"/>
      <c r="AC48" s="118"/>
      <c r="AD48" s="289">
        <f>IF(AC48="","",VLOOKUP(AC48,LIVRE!$A$8:$AB$315,4))</f>
      </c>
      <c r="AE48" s="290">
        <f>IF(AC48="","",VLOOKUP(AC48,LIVRE!$A$8:$AB$315,7))</f>
      </c>
      <c r="AF48" s="290">
        <f>IF(AC48="","",VLOOKUP(AC48,LIVRE!$A$8:$AB$315,10))</f>
      </c>
      <c r="AG48" s="291">
        <f t="shared" si="3"/>
      </c>
      <c r="AH48" s="290">
        <f>IF(AC48="","",VLOOKUP(AC48,LIVRE!$A$8:$AB$315,8))</f>
      </c>
      <c r="AI48" s="290">
        <f>IF(AC48="","",VLOOKUP(AC48,LIVRE!$A$8:$AB$315,11))</f>
      </c>
      <c r="AJ48" s="291">
        <f t="shared" si="7"/>
      </c>
    </row>
    <row r="49" spans="2:36" s="158" customFormat="1" ht="15.75" thickBot="1">
      <c r="B49" s="118"/>
      <c r="C49" s="289">
        <f>IF(B49="","",VLOOKUP(B49,LIVRE!$A$8:$AB$315,4))</f>
      </c>
      <c r="D49" s="290">
        <f>IF(B49="","",VLOOKUP(B49,LIVRE!$A$8:$AB$315,7))</f>
      </c>
      <c r="E49" s="290">
        <f>IF(B49="","",VLOOKUP(B49,LIVRE!$A$8:$AB$315,10))</f>
      </c>
      <c r="F49" s="291">
        <f t="shared" si="4"/>
      </c>
      <c r="G49" s="290">
        <f>IF(B49="","",VLOOKUP(B49,LIVRE!$A$8:$AB$315,8))</f>
      </c>
      <c r="H49" s="290">
        <f>IF(B49="","",VLOOKUP(B49,LIVRE!$A$8:$AB$315,11))</f>
      </c>
      <c r="I49" s="291">
        <f t="shared" si="0"/>
      </c>
      <c r="J49" s="168"/>
      <c r="K49" s="118"/>
      <c r="L49" s="289">
        <f>IF(K49="","",VLOOKUP(K49,LIVRE!$A$8:$AB$315,4))</f>
      </c>
      <c r="M49" s="290">
        <f>IF(K49="","",VLOOKUP(K49,LIVRE!$A$8:$AB$315,7))</f>
      </c>
      <c r="N49" s="290">
        <f>IF(K49="","",VLOOKUP(K49,LIVRE!$A$8:$AB$315,10))</f>
      </c>
      <c r="O49" s="291">
        <f t="shared" si="1"/>
      </c>
      <c r="P49" s="290">
        <f>IF(K49="","",VLOOKUP(K49,LIVRE!$A$8:$AB$315,8))</f>
      </c>
      <c r="Q49" s="290">
        <f>IF(K49="","",VLOOKUP(K49,LIVRE!$A$8:$AB$315,11))</f>
      </c>
      <c r="R49" s="291">
        <f t="shared" si="5"/>
      </c>
      <c r="S49" s="167"/>
      <c r="T49" s="118"/>
      <c r="U49" s="289">
        <f>IF(T49="","",VLOOKUP(T49,LIVRE!$A$8:$AB$315,4))</f>
      </c>
      <c r="V49" s="290">
        <f>IF(T49="","",VLOOKUP(T49,LIVRE!$A$8:$AB$315,7))</f>
      </c>
      <c r="W49" s="290">
        <f>IF(T49="","",VLOOKUP(T49,LIVRE!$A$8:$AB$315,10))</f>
      </c>
      <c r="X49" s="291">
        <f t="shared" si="2"/>
      </c>
      <c r="Y49" s="290">
        <f>IF(T49="","",VLOOKUP(T49,LIVRE!$A$8:$AB$315,8))</f>
      </c>
      <c r="Z49" s="290">
        <f>IF(T49="","",VLOOKUP(T49,LIVRE!$A$8:$AB$315,11))</f>
      </c>
      <c r="AA49" s="291">
        <f t="shared" si="6"/>
      </c>
      <c r="AB49" s="167"/>
      <c r="AC49" s="118"/>
      <c r="AD49" s="289">
        <f>IF(AC49="","",VLOOKUP(AC49,LIVRE!$A$8:$AB$315,4))</f>
      </c>
      <c r="AE49" s="290">
        <f>IF(AC49="","",VLOOKUP(AC49,LIVRE!$A$8:$AB$315,7))</f>
      </c>
      <c r="AF49" s="290">
        <f>IF(AC49="","",VLOOKUP(AC49,LIVRE!$A$8:$AB$315,10))</f>
      </c>
      <c r="AG49" s="291">
        <f t="shared" si="3"/>
      </c>
      <c r="AH49" s="290">
        <f>IF(AC49="","",VLOOKUP(AC49,LIVRE!$A$8:$AB$315,8))</f>
      </c>
      <c r="AI49" s="290">
        <f>IF(AC49="","",VLOOKUP(AC49,LIVRE!$A$8:$AB$315,11))</f>
      </c>
      <c r="AJ49" s="291">
        <f t="shared" si="7"/>
      </c>
    </row>
    <row r="50" spans="2:36" s="158" customFormat="1" ht="15.75" thickBot="1">
      <c r="B50" s="118"/>
      <c r="C50" s="289">
        <f>IF(B50="","",VLOOKUP(B50,LIVRE!$A$8:$AB$315,4))</f>
      </c>
      <c r="D50" s="290">
        <f>IF(B50="","",VLOOKUP(B50,LIVRE!$A$8:$AB$315,7))</f>
      </c>
      <c r="E50" s="290">
        <f>IF(B50="","",VLOOKUP(B50,LIVRE!$A$8:$AB$315,10))</f>
      </c>
      <c r="F50" s="291">
        <f t="shared" si="4"/>
      </c>
      <c r="G50" s="290">
        <f>IF(B50="","",VLOOKUP(B50,LIVRE!$A$8:$AB$315,8))</f>
      </c>
      <c r="H50" s="290">
        <f>IF(B50="","",VLOOKUP(B50,LIVRE!$A$8:$AB$315,11))</f>
      </c>
      <c r="I50" s="291">
        <f t="shared" si="0"/>
      </c>
      <c r="J50" s="168"/>
      <c r="K50" s="118"/>
      <c r="L50" s="289">
        <f>IF(K50="","",VLOOKUP(K50,LIVRE!$A$8:$AB$315,4))</f>
      </c>
      <c r="M50" s="290">
        <f>IF(K50="","",VLOOKUP(K50,LIVRE!$A$8:$AB$315,7))</f>
      </c>
      <c r="N50" s="290">
        <f>IF(K50="","",VLOOKUP(K50,LIVRE!$A$8:$AB$315,10))</f>
      </c>
      <c r="O50" s="291">
        <f t="shared" si="1"/>
      </c>
      <c r="P50" s="290">
        <f>IF(K50="","",VLOOKUP(K50,LIVRE!$A$8:$AB$315,8))</f>
      </c>
      <c r="Q50" s="290">
        <f>IF(K50="","",VLOOKUP(K50,LIVRE!$A$8:$AB$315,11))</f>
      </c>
      <c r="R50" s="291">
        <f t="shared" si="5"/>
      </c>
      <c r="S50" s="167"/>
      <c r="T50" s="118"/>
      <c r="U50" s="289">
        <f>IF(T50="","",VLOOKUP(T50,LIVRE!$A$8:$AB$315,4))</f>
      </c>
      <c r="V50" s="290">
        <f>IF(T50="","",VLOOKUP(T50,LIVRE!$A$8:$AB$315,7))</f>
      </c>
      <c r="W50" s="290">
        <f>IF(T50="","",VLOOKUP(T50,LIVRE!$A$8:$AB$315,10))</f>
      </c>
      <c r="X50" s="291">
        <f t="shared" si="2"/>
      </c>
      <c r="Y50" s="290">
        <f>IF(T50="","",VLOOKUP(T50,LIVRE!$A$8:$AB$315,8))</f>
      </c>
      <c r="Z50" s="290">
        <f>IF(T50="","",VLOOKUP(T50,LIVRE!$A$8:$AB$315,11))</f>
      </c>
      <c r="AA50" s="291">
        <f t="shared" si="6"/>
      </c>
      <c r="AB50" s="167"/>
      <c r="AC50" s="118"/>
      <c r="AD50" s="289">
        <f>IF(AC50="","",VLOOKUP(AC50,LIVRE!$A$8:$AB$315,4))</f>
      </c>
      <c r="AE50" s="290">
        <f>IF(AC50="","",VLOOKUP(AC50,LIVRE!$A$8:$AB$315,7))</f>
      </c>
      <c r="AF50" s="290">
        <f>IF(AC50="","",VLOOKUP(AC50,LIVRE!$A$8:$AB$315,10))</f>
      </c>
      <c r="AG50" s="291">
        <f t="shared" si="3"/>
      </c>
      <c r="AH50" s="290">
        <f>IF(AC50="","",VLOOKUP(AC50,LIVRE!$A$8:$AB$315,8))</f>
      </c>
      <c r="AI50" s="290">
        <f>IF(AC50="","",VLOOKUP(AC50,LIVRE!$A$8:$AB$315,11))</f>
      </c>
      <c r="AJ50" s="291">
        <f t="shared" si="7"/>
      </c>
    </row>
    <row r="51" spans="2:36" s="158" customFormat="1" ht="15.75" thickBot="1">
      <c r="B51" s="118"/>
      <c r="C51" s="289">
        <f>IF(B51="","",VLOOKUP(B51,LIVRE!$A$8:$AB$315,4))</f>
      </c>
      <c r="D51" s="290">
        <f>IF(B51="","",VLOOKUP(B51,LIVRE!$A$8:$AB$315,7))</f>
      </c>
      <c r="E51" s="290">
        <f>IF(B51="","",VLOOKUP(B51,LIVRE!$A$8:$AB$315,10))</f>
      </c>
      <c r="F51" s="291">
        <f t="shared" si="4"/>
      </c>
      <c r="G51" s="290">
        <f>IF(B51="","",VLOOKUP(B51,LIVRE!$A$8:$AB$315,8))</f>
      </c>
      <c r="H51" s="290">
        <f>IF(B51="","",VLOOKUP(B51,LIVRE!$A$8:$AB$315,11))</f>
      </c>
      <c r="I51" s="291">
        <f t="shared" si="0"/>
      </c>
      <c r="J51" s="168"/>
      <c r="K51" s="118"/>
      <c r="L51" s="289">
        <f>IF(K51="","",VLOOKUP(K51,LIVRE!$A$8:$AB$315,4))</f>
      </c>
      <c r="M51" s="290">
        <f>IF(K51="","",VLOOKUP(K51,LIVRE!$A$8:$AB$315,7))</f>
      </c>
      <c r="N51" s="290">
        <f>IF(K51="","",VLOOKUP(K51,LIVRE!$A$8:$AB$315,10))</f>
      </c>
      <c r="O51" s="291">
        <f t="shared" si="1"/>
      </c>
      <c r="P51" s="290">
        <f>IF(K51="","",VLOOKUP(K51,LIVRE!$A$8:$AB$315,8))</f>
      </c>
      <c r="Q51" s="290">
        <f>IF(K51="","",VLOOKUP(K51,LIVRE!$A$8:$AB$315,11))</f>
      </c>
      <c r="R51" s="291">
        <f t="shared" si="5"/>
      </c>
      <c r="S51" s="167"/>
      <c r="T51" s="118"/>
      <c r="U51" s="289">
        <f>IF(T51="","",VLOOKUP(T51,LIVRE!$A$8:$AB$315,4))</f>
      </c>
      <c r="V51" s="290">
        <f>IF(T51="","",VLOOKUP(T51,LIVRE!$A$8:$AB$315,7))</f>
      </c>
      <c r="W51" s="290">
        <f>IF(T51="","",VLOOKUP(T51,LIVRE!$A$8:$AB$315,10))</f>
      </c>
      <c r="X51" s="291">
        <f t="shared" si="2"/>
      </c>
      <c r="Y51" s="290">
        <f>IF(T51="","",VLOOKUP(T51,LIVRE!$A$8:$AB$315,8))</f>
      </c>
      <c r="Z51" s="290">
        <f>IF(T51="","",VLOOKUP(T51,LIVRE!$A$8:$AB$315,11))</f>
      </c>
      <c r="AA51" s="291">
        <f t="shared" si="6"/>
      </c>
      <c r="AB51" s="167"/>
      <c r="AC51" s="118"/>
      <c r="AD51" s="289">
        <f>IF(AC51="","",VLOOKUP(AC51,LIVRE!$A$8:$AB$315,4))</f>
      </c>
      <c r="AE51" s="290">
        <f>IF(AC51="","",VLOOKUP(AC51,LIVRE!$A$8:$AB$315,7))</f>
      </c>
      <c r="AF51" s="290">
        <f>IF(AC51="","",VLOOKUP(AC51,LIVRE!$A$8:$AB$315,10))</f>
      </c>
      <c r="AG51" s="291">
        <f t="shared" si="3"/>
      </c>
      <c r="AH51" s="290">
        <f>IF(AC51="","",VLOOKUP(AC51,LIVRE!$A$8:$AB$315,8))</f>
      </c>
      <c r="AI51" s="290">
        <f>IF(AC51="","",VLOOKUP(AC51,LIVRE!$A$8:$AB$315,11))</f>
      </c>
      <c r="AJ51" s="291">
        <f t="shared" si="7"/>
      </c>
    </row>
    <row r="52" spans="2:36" s="158" customFormat="1" ht="15.75" thickBot="1">
      <c r="B52" s="118"/>
      <c r="C52" s="289">
        <f>IF(B52="","",VLOOKUP(B52,LIVRE!$A$8:$AB$315,4))</f>
      </c>
      <c r="D52" s="290">
        <f>IF(B52="","",VLOOKUP(B52,LIVRE!$A$8:$AB$315,7))</f>
      </c>
      <c r="E52" s="290">
        <f>IF(B52="","",VLOOKUP(B52,LIVRE!$A$8:$AB$315,10))</f>
      </c>
      <c r="F52" s="291">
        <f t="shared" si="4"/>
      </c>
      <c r="G52" s="290">
        <f>IF(B52="","",VLOOKUP(B52,LIVRE!$A$8:$AB$315,8))</f>
      </c>
      <c r="H52" s="290">
        <f>IF(B52="","",VLOOKUP(B52,LIVRE!$A$8:$AB$315,11))</f>
      </c>
      <c r="I52" s="291">
        <f t="shared" si="0"/>
      </c>
      <c r="J52" s="168"/>
      <c r="K52" s="118"/>
      <c r="L52" s="289">
        <f>IF(K52="","",VLOOKUP(K52,LIVRE!$A$8:$AB$315,4))</f>
      </c>
      <c r="M52" s="290">
        <f>IF(K52="","",VLOOKUP(K52,LIVRE!$A$8:$AB$315,7))</f>
      </c>
      <c r="N52" s="290">
        <f>IF(K52="","",VLOOKUP(K52,LIVRE!$A$8:$AB$315,10))</f>
      </c>
      <c r="O52" s="291">
        <f t="shared" si="1"/>
      </c>
      <c r="P52" s="290">
        <f>IF(K52="","",VLOOKUP(K52,LIVRE!$A$8:$AB$315,8))</f>
      </c>
      <c r="Q52" s="290">
        <f>IF(K52="","",VLOOKUP(K52,LIVRE!$A$8:$AB$315,11))</f>
      </c>
      <c r="R52" s="291">
        <f t="shared" si="5"/>
      </c>
      <c r="S52" s="167"/>
      <c r="T52" s="118"/>
      <c r="U52" s="289">
        <f>IF(T52="","",VLOOKUP(T52,LIVRE!$A$8:$AB$315,4))</f>
      </c>
      <c r="V52" s="290">
        <f>IF(T52="","",VLOOKUP(T52,LIVRE!$A$8:$AB$315,7))</f>
      </c>
      <c r="W52" s="290">
        <f>IF(T52="","",VLOOKUP(T52,LIVRE!$A$8:$AB$315,10))</f>
      </c>
      <c r="X52" s="291">
        <f t="shared" si="2"/>
      </c>
      <c r="Y52" s="290">
        <f>IF(T52="","",VLOOKUP(T52,LIVRE!$A$8:$AB$315,8))</f>
      </c>
      <c r="Z52" s="290">
        <f>IF(T52="","",VLOOKUP(T52,LIVRE!$A$8:$AB$315,11))</f>
      </c>
      <c r="AA52" s="291">
        <f t="shared" si="6"/>
      </c>
      <c r="AB52" s="167"/>
      <c r="AC52" s="118"/>
      <c r="AD52" s="289">
        <f>IF(AC52="","",VLOOKUP(AC52,LIVRE!$A$8:$AB$315,4))</f>
      </c>
      <c r="AE52" s="290">
        <f>IF(AC52="","",VLOOKUP(AC52,LIVRE!$A$8:$AB$315,7))</f>
      </c>
      <c r="AF52" s="290">
        <f>IF(AC52="","",VLOOKUP(AC52,LIVRE!$A$8:$AB$315,10))</f>
      </c>
      <c r="AG52" s="291">
        <f t="shared" si="3"/>
      </c>
      <c r="AH52" s="290">
        <f>IF(AC52="","",VLOOKUP(AC52,LIVRE!$A$8:$AB$315,8))</f>
      </c>
      <c r="AI52" s="290">
        <f>IF(AC52="","",VLOOKUP(AC52,LIVRE!$A$8:$AB$315,11))</f>
      </c>
      <c r="AJ52" s="291">
        <f t="shared" si="7"/>
      </c>
    </row>
    <row r="53" spans="2:36" s="158" customFormat="1" ht="15.75" thickBot="1">
      <c r="B53" s="118"/>
      <c r="C53" s="289">
        <f>IF(B53="","",VLOOKUP(B53,LIVRE!$A$8:$AB$315,4))</f>
      </c>
      <c r="D53" s="290">
        <f>IF(B53="","",VLOOKUP(B53,LIVRE!$A$8:$AB$315,7))</f>
      </c>
      <c r="E53" s="290">
        <f>IF(B53="","",VLOOKUP(B53,LIVRE!$A$8:$AB$315,10))</f>
      </c>
      <c r="F53" s="291">
        <f t="shared" si="4"/>
      </c>
      <c r="G53" s="290">
        <f>IF(B53="","",VLOOKUP(B53,LIVRE!$A$8:$AB$315,8))</f>
      </c>
      <c r="H53" s="290">
        <f>IF(B53="","",VLOOKUP(B53,LIVRE!$A$8:$AB$315,11))</f>
      </c>
      <c r="I53" s="291">
        <f t="shared" si="0"/>
      </c>
      <c r="J53" s="168"/>
      <c r="K53" s="118"/>
      <c r="L53" s="289">
        <f>IF(K53="","",VLOOKUP(K53,LIVRE!$A$8:$AB$315,4))</f>
      </c>
      <c r="M53" s="290">
        <f>IF(K53="","",VLOOKUP(K53,LIVRE!$A$8:$AB$315,7))</f>
      </c>
      <c r="N53" s="290">
        <f>IF(K53="","",VLOOKUP(K53,LIVRE!$A$8:$AB$315,10))</f>
      </c>
      <c r="O53" s="291">
        <f t="shared" si="1"/>
      </c>
      <c r="P53" s="290">
        <f>IF(K53="","",VLOOKUP(K53,LIVRE!$A$8:$AB$315,8))</f>
      </c>
      <c r="Q53" s="290">
        <f>IF(K53="","",VLOOKUP(K53,LIVRE!$A$8:$AB$315,11))</f>
      </c>
      <c r="R53" s="291">
        <f t="shared" si="5"/>
      </c>
      <c r="S53" s="167"/>
      <c r="T53" s="118"/>
      <c r="U53" s="289">
        <f>IF(T53="","",VLOOKUP(T53,LIVRE!$A$8:$AB$315,4))</f>
      </c>
      <c r="V53" s="290">
        <f>IF(T53="","",VLOOKUP(T53,LIVRE!$A$8:$AB$315,7))</f>
      </c>
      <c r="W53" s="290">
        <f>IF(T53="","",VLOOKUP(T53,LIVRE!$A$8:$AB$315,10))</f>
      </c>
      <c r="X53" s="291">
        <f t="shared" si="2"/>
      </c>
      <c r="Y53" s="290">
        <f>IF(T53="","",VLOOKUP(T53,LIVRE!$A$8:$AB$315,8))</f>
      </c>
      <c r="Z53" s="290">
        <f>IF(T53="","",VLOOKUP(T53,LIVRE!$A$8:$AB$315,11))</f>
      </c>
      <c r="AA53" s="291">
        <f t="shared" si="6"/>
      </c>
      <c r="AB53" s="167"/>
      <c r="AC53" s="118"/>
      <c r="AD53" s="289">
        <f>IF(AC53="","",VLOOKUP(AC53,LIVRE!$A$8:$AB$315,4))</f>
      </c>
      <c r="AE53" s="290">
        <f>IF(AC53="","",VLOOKUP(AC53,LIVRE!$A$8:$AB$315,7))</f>
      </c>
      <c r="AF53" s="290">
        <f>IF(AC53="","",VLOOKUP(AC53,LIVRE!$A$8:$AB$315,10))</f>
      </c>
      <c r="AG53" s="291">
        <f t="shared" si="3"/>
      </c>
      <c r="AH53" s="290">
        <f>IF(AC53="","",VLOOKUP(AC53,LIVRE!$A$8:$AB$315,8))</f>
      </c>
      <c r="AI53" s="290">
        <f>IF(AC53="","",VLOOKUP(AC53,LIVRE!$A$8:$AB$315,11))</f>
      </c>
      <c r="AJ53" s="291">
        <f t="shared" si="7"/>
      </c>
    </row>
    <row r="54" spans="2:36" s="158" customFormat="1" ht="15.75" thickBot="1">
      <c r="B54" s="118"/>
      <c r="C54" s="289">
        <f>IF(B54="","",VLOOKUP(B54,LIVRE!$A$8:$AB$315,4))</f>
      </c>
      <c r="D54" s="290">
        <f>IF(B54="","",VLOOKUP(B54,LIVRE!$A$8:$AB$315,7))</f>
      </c>
      <c r="E54" s="290">
        <f>IF(B54="","",VLOOKUP(B54,LIVRE!$A$8:$AB$315,10))</f>
      </c>
      <c r="F54" s="291">
        <f t="shared" si="4"/>
      </c>
      <c r="G54" s="290">
        <f>IF(B54="","",VLOOKUP(B54,LIVRE!$A$8:$AB$315,8))</f>
      </c>
      <c r="H54" s="290">
        <f>IF(B54="","",VLOOKUP(B54,LIVRE!$A$8:$AB$315,11))</f>
      </c>
      <c r="I54" s="291">
        <f t="shared" si="0"/>
      </c>
      <c r="J54" s="168"/>
      <c r="K54" s="118"/>
      <c r="L54" s="289">
        <f>IF(K54="","",VLOOKUP(K54,LIVRE!$A$8:$AB$315,4))</f>
      </c>
      <c r="M54" s="290">
        <f>IF(K54="","",VLOOKUP(K54,LIVRE!$A$8:$AB$315,7))</f>
      </c>
      <c r="N54" s="290">
        <f>IF(K54="","",VLOOKUP(K54,LIVRE!$A$8:$AB$315,10))</f>
      </c>
      <c r="O54" s="291">
        <f t="shared" si="1"/>
      </c>
      <c r="P54" s="290">
        <f>IF(K54="","",VLOOKUP(K54,LIVRE!$A$8:$AB$315,8))</f>
      </c>
      <c r="Q54" s="290">
        <f>IF(K54="","",VLOOKUP(K54,LIVRE!$A$8:$AB$315,11))</f>
      </c>
      <c r="R54" s="291">
        <f t="shared" si="5"/>
      </c>
      <c r="S54" s="167"/>
      <c r="T54" s="118"/>
      <c r="U54" s="289">
        <f>IF(T54="","",VLOOKUP(T54,LIVRE!$A$8:$AB$315,4))</f>
      </c>
      <c r="V54" s="290">
        <f>IF(T54="","",VLOOKUP(T54,LIVRE!$A$8:$AB$315,7))</f>
      </c>
      <c r="W54" s="290">
        <f>IF(T54="","",VLOOKUP(T54,LIVRE!$A$8:$AB$315,10))</f>
      </c>
      <c r="X54" s="291">
        <f t="shared" si="2"/>
      </c>
      <c r="Y54" s="290">
        <f>IF(T54="","",VLOOKUP(T54,LIVRE!$A$8:$AB$315,8))</f>
      </c>
      <c r="Z54" s="290">
        <f>IF(T54="","",VLOOKUP(T54,LIVRE!$A$8:$AB$315,11))</f>
      </c>
      <c r="AA54" s="291">
        <f t="shared" si="6"/>
      </c>
      <c r="AB54" s="167"/>
      <c r="AC54" s="118"/>
      <c r="AD54" s="289">
        <f>IF(AC54="","",VLOOKUP(AC54,LIVRE!$A$8:$AB$315,4))</f>
      </c>
      <c r="AE54" s="290">
        <f>IF(AC54="","",VLOOKUP(AC54,LIVRE!$A$8:$AB$315,7))</f>
      </c>
      <c r="AF54" s="290">
        <f>IF(AC54="","",VLOOKUP(AC54,LIVRE!$A$8:$AB$315,10))</f>
      </c>
      <c r="AG54" s="291">
        <f t="shared" si="3"/>
      </c>
      <c r="AH54" s="290">
        <f>IF(AC54="","",VLOOKUP(AC54,LIVRE!$A$8:$AB$315,8))</f>
      </c>
      <c r="AI54" s="290">
        <f>IF(AC54="","",VLOOKUP(AC54,LIVRE!$A$8:$AB$315,11))</f>
      </c>
      <c r="AJ54" s="291">
        <f t="shared" si="7"/>
      </c>
    </row>
    <row r="55" spans="2:36" s="158" customFormat="1" ht="15.75" thickBot="1">
      <c r="B55" s="118"/>
      <c r="C55" s="289">
        <f>IF(B55="","",VLOOKUP(B55,LIVRE!$A$8:$AB$315,4))</f>
      </c>
      <c r="D55" s="290">
        <f>IF(B55="","",VLOOKUP(B55,LIVRE!$A$8:$AB$315,7))</f>
      </c>
      <c r="E55" s="290">
        <f>IF(B55="","",VLOOKUP(B55,LIVRE!$A$8:$AB$315,10))</f>
      </c>
      <c r="F55" s="291">
        <f t="shared" si="4"/>
      </c>
      <c r="G55" s="290">
        <f>IF(B55="","",VLOOKUP(B55,LIVRE!$A$8:$AB$315,8))</f>
      </c>
      <c r="H55" s="290">
        <f>IF(B55="","",VLOOKUP(B55,LIVRE!$A$8:$AB$315,11))</f>
      </c>
      <c r="I55" s="291">
        <f t="shared" si="0"/>
      </c>
      <c r="J55" s="168"/>
      <c r="K55" s="118"/>
      <c r="L55" s="289">
        <f>IF(K55="","",VLOOKUP(K55,LIVRE!$A$8:$AB$315,4))</f>
      </c>
      <c r="M55" s="290">
        <f>IF(K55="","",VLOOKUP(K55,LIVRE!$A$8:$AB$315,7))</f>
      </c>
      <c r="N55" s="290">
        <f>IF(K55="","",VLOOKUP(K55,LIVRE!$A$8:$AB$315,10))</f>
      </c>
      <c r="O55" s="291">
        <f t="shared" si="1"/>
      </c>
      <c r="P55" s="290">
        <f>IF(K55="","",VLOOKUP(K55,LIVRE!$A$8:$AB$315,8))</f>
      </c>
      <c r="Q55" s="290">
        <f>IF(K55="","",VLOOKUP(K55,LIVRE!$A$8:$AB$315,11))</f>
      </c>
      <c r="R55" s="291">
        <f t="shared" si="5"/>
      </c>
      <c r="S55" s="167"/>
      <c r="T55" s="118"/>
      <c r="U55" s="289">
        <f>IF(T55="","",VLOOKUP(T55,LIVRE!$A$8:$AB$315,4))</f>
      </c>
      <c r="V55" s="290">
        <f>IF(T55="","",VLOOKUP(T55,LIVRE!$A$8:$AB$315,7))</f>
      </c>
      <c r="W55" s="290">
        <f>IF(T55="","",VLOOKUP(T55,LIVRE!$A$8:$AB$315,10))</f>
      </c>
      <c r="X55" s="291">
        <f t="shared" si="2"/>
      </c>
      <c r="Y55" s="290">
        <f>IF(T55="","",VLOOKUP(T55,LIVRE!$A$8:$AB$315,8))</f>
      </c>
      <c r="Z55" s="290">
        <f>IF(T55="","",VLOOKUP(T55,LIVRE!$A$8:$AB$315,11))</f>
      </c>
      <c r="AA55" s="291">
        <f t="shared" si="6"/>
      </c>
      <c r="AB55" s="167"/>
      <c r="AC55" s="118"/>
      <c r="AD55" s="289">
        <f>IF(AC55="","",VLOOKUP(AC55,LIVRE!$A$8:$AB$315,4))</f>
      </c>
      <c r="AE55" s="290">
        <f>IF(AC55="","",VLOOKUP(AC55,LIVRE!$A$8:$AB$315,7))</f>
      </c>
      <c r="AF55" s="290">
        <f>IF(AC55="","",VLOOKUP(AC55,LIVRE!$A$8:$AB$315,10))</f>
      </c>
      <c r="AG55" s="291">
        <f t="shared" si="3"/>
      </c>
      <c r="AH55" s="290">
        <f>IF(AC55="","",VLOOKUP(AC55,LIVRE!$A$8:$AB$315,8))</f>
      </c>
      <c r="AI55" s="290">
        <f>IF(AC55="","",VLOOKUP(AC55,LIVRE!$A$8:$AB$315,11))</f>
      </c>
      <c r="AJ55" s="291">
        <f t="shared" si="7"/>
      </c>
    </row>
    <row r="56" spans="2:36" s="158" customFormat="1" ht="15.75" thickBot="1">
      <c r="B56" s="118"/>
      <c r="C56" s="289">
        <f>IF(B56="","",VLOOKUP(B56,LIVRE!$A$8:$AB$315,4))</f>
      </c>
      <c r="D56" s="290">
        <f>IF(B56="","",VLOOKUP(B56,LIVRE!$A$8:$AB$315,7))</f>
      </c>
      <c r="E56" s="290">
        <f>IF(B56="","",VLOOKUP(B56,LIVRE!$A$8:$AB$315,10))</f>
      </c>
      <c r="F56" s="291">
        <f t="shared" si="4"/>
      </c>
      <c r="G56" s="290">
        <f>IF(B56="","",VLOOKUP(B56,LIVRE!$A$8:$AB$315,8))</f>
      </c>
      <c r="H56" s="290">
        <f>IF(B56="","",VLOOKUP(B56,LIVRE!$A$8:$AB$315,11))</f>
      </c>
      <c r="I56" s="291">
        <f t="shared" si="0"/>
      </c>
      <c r="J56" s="168"/>
      <c r="K56" s="118"/>
      <c r="L56" s="289">
        <f>IF(K56="","",VLOOKUP(K56,LIVRE!$A$8:$AB$315,4))</f>
      </c>
      <c r="M56" s="290">
        <f>IF(K56="","",VLOOKUP(K56,LIVRE!$A$8:$AB$315,7))</f>
      </c>
      <c r="N56" s="290">
        <f>IF(K56="","",VLOOKUP(K56,LIVRE!$A$8:$AB$315,10))</f>
      </c>
      <c r="O56" s="291">
        <f t="shared" si="1"/>
      </c>
      <c r="P56" s="290">
        <f>IF(K56="","",VLOOKUP(K56,LIVRE!$A$8:$AB$315,8))</f>
      </c>
      <c r="Q56" s="290">
        <f>IF(K56="","",VLOOKUP(K56,LIVRE!$A$8:$AB$315,11))</f>
      </c>
      <c r="R56" s="291">
        <f t="shared" si="5"/>
      </c>
      <c r="S56" s="167"/>
      <c r="T56" s="118"/>
      <c r="U56" s="289">
        <f>IF(T56="","",VLOOKUP(T56,LIVRE!$A$8:$AB$315,4))</f>
      </c>
      <c r="V56" s="290">
        <f>IF(T56="","",VLOOKUP(T56,LIVRE!$A$8:$AB$315,7))</f>
      </c>
      <c r="W56" s="290">
        <f>IF(T56="","",VLOOKUP(T56,LIVRE!$A$8:$AB$315,10))</f>
      </c>
      <c r="X56" s="291">
        <f t="shared" si="2"/>
      </c>
      <c r="Y56" s="290">
        <f>IF(T56="","",VLOOKUP(T56,LIVRE!$A$8:$AB$315,8))</f>
      </c>
      <c r="Z56" s="290">
        <f>IF(T56="","",VLOOKUP(T56,LIVRE!$A$8:$AB$315,11))</f>
      </c>
      <c r="AA56" s="291">
        <f t="shared" si="6"/>
      </c>
      <c r="AB56" s="167"/>
      <c r="AC56" s="118"/>
      <c r="AD56" s="289">
        <f>IF(AC56="","",VLOOKUP(AC56,LIVRE!$A$8:$AB$315,4))</f>
      </c>
      <c r="AE56" s="290">
        <f>IF(AC56="","",VLOOKUP(AC56,LIVRE!$A$8:$AB$315,7))</f>
      </c>
      <c r="AF56" s="290">
        <f>IF(AC56="","",VLOOKUP(AC56,LIVRE!$A$8:$AB$315,10))</f>
      </c>
      <c r="AG56" s="291">
        <f t="shared" si="3"/>
      </c>
      <c r="AH56" s="290">
        <f>IF(AC56="","",VLOOKUP(AC56,LIVRE!$A$8:$AB$315,8))</f>
      </c>
      <c r="AI56" s="290">
        <f>IF(AC56="","",VLOOKUP(AC56,LIVRE!$A$8:$AB$315,11))</f>
      </c>
      <c r="AJ56" s="291">
        <f t="shared" si="7"/>
      </c>
    </row>
    <row r="57" spans="2:36" s="158" customFormat="1" ht="15.75" thickBot="1">
      <c r="B57" s="118"/>
      <c r="C57" s="289">
        <f>IF(B57="","",VLOOKUP(B57,LIVRE!$A$8:$AB$315,4))</f>
      </c>
      <c r="D57" s="290">
        <f>IF(B57="","",VLOOKUP(B57,LIVRE!$A$8:$AB$315,7))</f>
      </c>
      <c r="E57" s="290">
        <f>IF(B57="","",VLOOKUP(B57,LIVRE!$A$8:$AB$315,10))</f>
      </c>
      <c r="F57" s="291">
        <f t="shared" si="4"/>
      </c>
      <c r="G57" s="290">
        <f>IF(B57="","",VLOOKUP(B57,LIVRE!$A$8:$AB$315,8))</f>
      </c>
      <c r="H57" s="290">
        <f>IF(B57="","",VLOOKUP(B57,LIVRE!$A$8:$AB$315,11))</f>
      </c>
      <c r="I57" s="291">
        <f t="shared" si="0"/>
      </c>
      <c r="J57" s="168"/>
      <c r="K57" s="118"/>
      <c r="L57" s="289">
        <f>IF(K57="","",VLOOKUP(K57,LIVRE!$A$8:$AB$315,4))</f>
      </c>
      <c r="M57" s="290">
        <f>IF(K57="","",VLOOKUP(K57,LIVRE!$A$8:$AB$315,7))</f>
      </c>
      <c r="N57" s="290">
        <f>IF(K57="","",VLOOKUP(K57,LIVRE!$A$8:$AB$315,10))</f>
      </c>
      <c r="O57" s="291">
        <f t="shared" si="1"/>
      </c>
      <c r="P57" s="290">
        <f>IF(K57="","",VLOOKUP(K57,LIVRE!$A$8:$AB$315,8))</f>
      </c>
      <c r="Q57" s="290">
        <f>IF(K57="","",VLOOKUP(K57,LIVRE!$A$8:$AB$315,11))</f>
      </c>
      <c r="R57" s="291">
        <f t="shared" si="5"/>
      </c>
      <c r="S57" s="167"/>
      <c r="T57" s="118"/>
      <c r="U57" s="289">
        <f>IF(T57="","",VLOOKUP(T57,LIVRE!$A$8:$AB$315,4))</f>
      </c>
      <c r="V57" s="290">
        <f>IF(T57="","",VLOOKUP(T57,LIVRE!$A$8:$AB$315,7))</f>
      </c>
      <c r="W57" s="290">
        <f>IF(T57="","",VLOOKUP(T57,LIVRE!$A$8:$AB$315,10))</f>
      </c>
      <c r="X57" s="291">
        <f t="shared" si="2"/>
      </c>
      <c r="Y57" s="290">
        <f>IF(T57="","",VLOOKUP(T57,LIVRE!$A$8:$AB$315,8))</f>
      </c>
      <c r="Z57" s="290">
        <f>IF(T57="","",VLOOKUP(T57,LIVRE!$A$8:$AB$315,11))</f>
      </c>
      <c r="AA57" s="291">
        <f t="shared" si="6"/>
      </c>
      <c r="AB57" s="167"/>
      <c r="AC57" s="118"/>
      <c r="AD57" s="289">
        <f>IF(AC57="","",VLOOKUP(AC57,LIVRE!$A$8:$AB$315,4))</f>
      </c>
      <c r="AE57" s="290">
        <f>IF(AC57="","",VLOOKUP(AC57,LIVRE!$A$8:$AB$315,7))</f>
      </c>
      <c r="AF57" s="290">
        <f>IF(AC57="","",VLOOKUP(AC57,LIVRE!$A$8:$AB$315,10))</f>
      </c>
      <c r="AG57" s="291">
        <f t="shared" si="3"/>
      </c>
      <c r="AH57" s="290">
        <f>IF(AC57="","",VLOOKUP(AC57,LIVRE!$A$8:$AB$315,8))</f>
      </c>
      <c r="AI57" s="290">
        <f>IF(AC57="","",VLOOKUP(AC57,LIVRE!$A$8:$AB$315,11))</f>
      </c>
      <c r="AJ57" s="291">
        <f t="shared" si="7"/>
      </c>
    </row>
    <row r="58" spans="2:36" s="158" customFormat="1" ht="15.75" thickBot="1">
      <c r="B58" s="118"/>
      <c r="C58" s="289">
        <f>IF(B58="","",VLOOKUP(B58,LIVRE!$A$8:$AB$315,4))</f>
      </c>
      <c r="D58" s="290">
        <f>IF(B58="","",VLOOKUP(B58,LIVRE!$A$8:$AB$315,7))</f>
      </c>
      <c r="E58" s="290">
        <f>IF(B58="","",VLOOKUP(B58,LIVRE!$A$8:$AB$315,10))</f>
      </c>
      <c r="F58" s="291">
        <f t="shared" si="4"/>
      </c>
      <c r="G58" s="290">
        <f>IF(B58="","",VLOOKUP(B58,LIVRE!$A$8:$AB$315,8))</f>
      </c>
      <c r="H58" s="290">
        <f>IF(B58="","",VLOOKUP(B58,LIVRE!$A$8:$AB$315,11))</f>
      </c>
      <c r="I58" s="291">
        <f t="shared" si="0"/>
      </c>
      <c r="J58" s="168"/>
      <c r="K58" s="118"/>
      <c r="L58" s="289">
        <f>IF(K58="","",VLOOKUP(K58,LIVRE!$A$8:$AB$315,4))</f>
      </c>
      <c r="M58" s="290">
        <f>IF(K58="","",VLOOKUP(K58,LIVRE!$A$8:$AB$315,7))</f>
      </c>
      <c r="N58" s="290">
        <f>IF(K58="","",VLOOKUP(K58,LIVRE!$A$8:$AB$315,10))</f>
      </c>
      <c r="O58" s="291">
        <f t="shared" si="1"/>
      </c>
      <c r="P58" s="290">
        <f>IF(K58="","",VLOOKUP(K58,LIVRE!$A$8:$AB$315,8))</f>
      </c>
      <c r="Q58" s="290">
        <f>IF(K58="","",VLOOKUP(K58,LIVRE!$A$8:$AB$315,11))</f>
      </c>
      <c r="R58" s="291">
        <f t="shared" si="5"/>
      </c>
      <c r="S58" s="167"/>
      <c r="T58" s="118"/>
      <c r="U58" s="289">
        <f>IF(T58="","",VLOOKUP(T58,LIVRE!$A$8:$AB$315,4))</f>
      </c>
      <c r="V58" s="290">
        <f>IF(T58="","",VLOOKUP(T58,LIVRE!$A$8:$AB$315,7))</f>
      </c>
      <c r="W58" s="290">
        <f>IF(T58="","",VLOOKUP(T58,LIVRE!$A$8:$AB$315,10))</f>
      </c>
      <c r="X58" s="291">
        <f t="shared" si="2"/>
      </c>
      <c r="Y58" s="290">
        <f>IF(T58="","",VLOOKUP(T58,LIVRE!$A$8:$AB$315,8))</f>
      </c>
      <c r="Z58" s="290">
        <f>IF(T58="","",VLOOKUP(T58,LIVRE!$A$8:$AB$315,11))</f>
      </c>
      <c r="AA58" s="291">
        <f t="shared" si="6"/>
      </c>
      <c r="AB58" s="167"/>
      <c r="AC58" s="118"/>
      <c r="AD58" s="289">
        <f>IF(AC58="","",VLOOKUP(AC58,LIVRE!$A$8:$AB$315,4))</f>
      </c>
      <c r="AE58" s="290">
        <f>IF(AC58="","",VLOOKUP(AC58,LIVRE!$A$8:$AB$315,7))</f>
      </c>
      <c r="AF58" s="290">
        <f>IF(AC58="","",VLOOKUP(AC58,LIVRE!$A$8:$AB$315,10))</f>
      </c>
      <c r="AG58" s="291">
        <f t="shared" si="3"/>
      </c>
      <c r="AH58" s="290">
        <f>IF(AC58="","",VLOOKUP(AC58,LIVRE!$A$8:$AB$315,8))</f>
      </c>
      <c r="AI58" s="290">
        <f>IF(AC58="","",VLOOKUP(AC58,LIVRE!$A$8:$AB$315,11))</f>
      </c>
      <c r="AJ58" s="291">
        <f t="shared" si="7"/>
      </c>
    </row>
    <row r="59" spans="2:36" s="158" customFormat="1" ht="15.75" thickBot="1">
      <c r="B59" s="118"/>
      <c r="C59" s="289">
        <f>IF(B59="","",VLOOKUP(B59,LIVRE!$A$8:$AB$315,4))</f>
      </c>
      <c r="D59" s="290">
        <f>IF(B59="","",VLOOKUP(B59,LIVRE!$A$8:$AB$315,7))</f>
      </c>
      <c r="E59" s="290">
        <f>IF(B59="","",VLOOKUP(B59,LIVRE!$A$8:$AB$315,10))</f>
      </c>
      <c r="F59" s="291">
        <f t="shared" si="4"/>
      </c>
      <c r="G59" s="290">
        <f>IF(B59="","",VLOOKUP(B59,LIVRE!$A$8:$AB$315,8))</f>
      </c>
      <c r="H59" s="290">
        <f>IF(B59="","",VLOOKUP(B59,LIVRE!$A$8:$AB$315,11))</f>
      </c>
      <c r="I59" s="291">
        <f t="shared" si="0"/>
      </c>
      <c r="J59" s="168"/>
      <c r="K59" s="118"/>
      <c r="L59" s="289">
        <f>IF(K59="","",VLOOKUP(K59,LIVRE!$A$8:$AB$315,4))</f>
      </c>
      <c r="M59" s="290">
        <f>IF(K59="","",VLOOKUP(K59,LIVRE!$A$8:$AB$315,7))</f>
      </c>
      <c r="N59" s="290">
        <f>IF(K59="","",VLOOKUP(K59,LIVRE!$A$8:$AB$315,10))</f>
      </c>
      <c r="O59" s="291">
        <f t="shared" si="1"/>
      </c>
      <c r="P59" s="290">
        <f>IF(K59="","",VLOOKUP(K59,LIVRE!$A$8:$AB$315,8))</f>
      </c>
      <c r="Q59" s="290">
        <f>IF(K59="","",VLOOKUP(K59,LIVRE!$A$8:$AB$315,11))</f>
      </c>
      <c r="R59" s="291">
        <f t="shared" si="5"/>
      </c>
      <c r="S59" s="167"/>
      <c r="T59" s="118"/>
      <c r="U59" s="289">
        <f>IF(T59="","",VLOOKUP(T59,LIVRE!$A$8:$AB$315,4))</f>
      </c>
      <c r="V59" s="290">
        <f>IF(T59="","",VLOOKUP(T59,LIVRE!$A$8:$AB$315,7))</f>
      </c>
      <c r="W59" s="290">
        <f>IF(T59="","",VLOOKUP(T59,LIVRE!$A$8:$AB$315,10))</f>
      </c>
      <c r="X59" s="291">
        <f t="shared" si="2"/>
      </c>
      <c r="Y59" s="290">
        <f>IF(T59="","",VLOOKUP(T59,LIVRE!$A$8:$AB$315,8))</f>
      </c>
      <c r="Z59" s="290">
        <f>IF(T59="","",VLOOKUP(T59,LIVRE!$A$8:$AB$315,11))</f>
      </c>
      <c r="AA59" s="291">
        <f t="shared" si="6"/>
      </c>
      <c r="AB59" s="167"/>
      <c r="AC59" s="118"/>
      <c r="AD59" s="289">
        <f>IF(AC59="","",VLOOKUP(AC59,LIVRE!$A$8:$AB$315,4))</f>
      </c>
      <c r="AE59" s="290">
        <f>IF(AC59="","",VLOOKUP(AC59,LIVRE!$A$8:$AB$315,7))</f>
      </c>
      <c r="AF59" s="290">
        <f>IF(AC59="","",VLOOKUP(AC59,LIVRE!$A$8:$AB$315,10))</f>
      </c>
      <c r="AG59" s="291">
        <f t="shared" si="3"/>
      </c>
      <c r="AH59" s="290">
        <f>IF(AC59="","",VLOOKUP(AC59,LIVRE!$A$8:$AB$315,8))</f>
      </c>
      <c r="AI59" s="290">
        <f>IF(AC59="","",VLOOKUP(AC59,LIVRE!$A$8:$AB$315,11))</f>
      </c>
      <c r="AJ59" s="291">
        <f t="shared" si="7"/>
      </c>
    </row>
    <row r="60" spans="2:36" s="158" customFormat="1" ht="15.75" thickBot="1">
      <c r="B60" s="118"/>
      <c r="C60" s="289">
        <f>IF(B60="","",VLOOKUP(B60,LIVRE!$A$8:$AB$315,4))</f>
      </c>
      <c r="D60" s="290">
        <f>IF(B60="","",VLOOKUP(B60,LIVRE!$A$8:$AB$315,7))</f>
      </c>
      <c r="E60" s="290">
        <f>IF(B60="","",VLOOKUP(B60,LIVRE!$A$8:$AB$315,10))</f>
      </c>
      <c r="F60" s="291">
        <f t="shared" si="4"/>
      </c>
      <c r="G60" s="290">
        <f>IF(B60="","",VLOOKUP(B60,LIVRE!$A$8:$AB$315,8))</f>
      </c>
      <c r="H60" s="290">
        <f>IF(B60="","",VLOOKUP(B60,LIVRE!$A$8:$AB$315,11))</f>
      </c>
      <c r="I60" s="291">
        <f t="shared" si="0"/>
      </c>
      <c r="J60" s="168"/>
      <c r="K60" s="118"/>
      <c r="L60" s="289">
        <f>IF(K60="","",VLOOKUP(K60,LIVRE!$A$8:$AB$315,4))</f>
      </c>
      <c r="M60" s="290">
        <f>IF(K60="","",VLOOKUP(K60,LIVRE!$A$8:$AB$315,7))</f>
      </c>
      <c r="N60" s="290">
        <f>IF(K60="","",VLOOKUP(K60,LIVRE!$A$8:$AB$315,10))</f>
      </c>
      <c r="O60" s="291">
        <f t="shared" si="1"/>
      </c>
      <c r="P60" s="290">
        <f>IF(K60="","",VLOOKUP(K60,LIVRE!$A$8:$AB$315,8))</f>
      </c>
      <c r="Q60" s="290">
        <f>IF(K60="","",VLOOKUP(K60,LIVRE!$A$8:$AB$315,11))</f>
      </c>
      <c r="R60" s="291">
        <f t="shared" si="5"/>
      </c>
      <c r="S60" s="167"/>
      <c r="T60" s="118"/>
      <c r="U60" s="289">
        <f>IF(T60="","",VLOOKUP(T60,LIVRE!$A$8:$AB$315,4))</f>
      </c>
      <c r="V60" s="290">
        <f>IF(T60="","",VLOOKUP(T60,LIVRE!$A$8:$AB$315,7))</f>
      </c>
      <c r="W60" s="290">
        <f>IF(T60="","",VLOOKUP(T60,LIVRE!$A$8:$AB$315,10))</f>
      </c>
      <c r="X60" s="291">
        <f t="shared" si="2"/>
      </c>
      <c r="Y60" s="290">
        <f>IF(T60="","",VLOOKUP(T60,LIVRE!$A$8:$AB$315,8))</f>
      </c>
      <c r="Z60" s="290">
        <f>IF(T60="","",VLOOKUP(T60,LIVRE!$A$8:$AB$315,11))</f>
      </c>
      <c r="AA60" s="291">
        <f t="shared" si="6"/>
      </c>
      <c r="AB60" s="167"/>
      <c r="AC60" s="118"/>
      <c r="AD60" s="289">
        <f>IF(AC60="","",VLOOKUP(AC60,LIVRE!$A$8:$AB$315,4))</f>
      </c>
      <c r="AE60" s="290">
        <f>IF(AC60="","",VLOOKUP(AC60,LIVRE!$A$8:$AB$315,7))</f>
      </c>
      <c r="AF60" s="290">
        <f>IF(AC60="","",VLOOKUP(AC60,LIVRE!$A$8:$AB$315,10))</f>
      </c>
      <c r="AG60" s="291">
        <f t="shared" si="3"/>
      </c>
      <c r="AH60" s="290">
        <f>IF(AC60="","",VLOOKUP(AC60,LIVRE!$A$8:$AB$315,8))</f>
      </c>
      <c r="AI60" s="290">
        <f>IF(AC60="","",VLOOKUP(AC60,LIVRE!$A$8:$AB$315,11))</f>
      </c>
      <c r="AJ60" s="291">
        <f t="shared" si="7"/>
      </c>
    </row>
    <row r="61" spans="2:36" s="158" customFormat="1" ht="15.75" thickBot="1">
      <c r="B61" s="118"/>
      <c r="C61" s="289">
        <f>IF(B61="","",VLOOKUP(B61,LIVRE!$A$8:$AB$315,4))</f>
      </c>
      <c r="D61" s="290">
        <f>IF(B61="","",VLOOKUP(B61,LIVRE!$A$8:$AB$315,7))</f>
      </c>
      <c r="E61" s="290">
        <f>IF(B61="","",VLOOKUP(B61,LIVRE!$A$8:$AB$315,10))</f>
      </c>
      <c r="F61" s="291">
        <f t="shared" si="4"/>
      </c>
      <c r="G61" s="290">
        <f>IF(B61="","",VLOOKUP(B61,LIVRE!$A$8:$AB$315,8))</f>
      </c>
      <c r="H61" s="290">
        <f>IF(B61="","",VLOOKUP(B61,LIVRE!$A$8:$AB$315,11))</f>
      </c>
      <c r="I61" s="291">
        <f t="shared" si="0"/>
      </c>
      <c r="J61" s="168"/>
      <c r="K61" s="118"/>
      <c r="L61" s="289">
        <f>IF(K61="","",VLOOKUP(K61,LIVRE!$A$8:$AB$315,4))</f>
      </c>
      <c r="M61" s="290">
        <f>IF(K61="","",VLOOKUP(K61,LIVRE!$A$8:$AB$315,7))</f>
      </c>
      <c r="N61" s="290">
        <f>IF(K61="","",VLOOKUP(K61,LIVRE!$A$8:$AB$315,10))</f>
      </c>
      <c r="O61" s="291">
        <f t="shared" si="1"/>
      </c>
      <c r="P61" s="290">
        <f>IF(K61="","",VLOOKUP(K61,LIVRE!$A$8:$AB$315,8))</f>
      </c>
      <c r="Q61" s="290">
        <f>IF(K61="","",VLOOKUP(K61,LIVRE!$A$8:$AB$315,11))</f>
      </c>
      <c r="R61" s="291">
        <f t="shared" si="5"/>
      </c>
      <c r="S61" s="167"/>
      <c r="T61" s="118"/>
      <c r="U61" s="289">
        <f>IF(T61="","",VLOOKUP(T61,LIVRE!$A$8:$AB$315,4))</f>
      </c>
      <c r="V61" s="290">
        <f>IF(T61="","",VLOOKUP(T61,LIVRE!$A$8:$AB$315,7))</f>
      </c>
      <c r="W61" s="290">
        <f>IF(T61="","",VLOOKUP(T61,LIVRE!$A$8:$AB$315,10))</f>
      </c>
      <c r="X61" s="291">
        <f t="shared" si="2"/>
      </c>
      <c r="Y61" s="290">
        <f>IF(T61="","",VLOOKUP(T61,LIVRE!$A$8:$AB$315,8))</f>
      </c>
      <c r="Z61" s="290">
        <f>IF(T61="","",VLOOKUP(T61,LIVRE!$A$8:$AB$315,11))</f>
      </c>
      <c r="AA61" s="291">
        <f t="shared" si="6"/>
      </c>
      <c r="AB61" s="167"/>
      <c r="AC61" s="118"/>
      <c r="AD61" s="289">
        <f>IF(AC61="","",VLOOKUP(AC61,LIVRE!$A$8:$AB$315,4))</f>
      </c>
      <c r="AE61" s="290">
        <f>IF(AC61="","",VLOOKUP(AC61,LIVRE!$A$8:$AB$315,7))</f>
      </c>
      <c r="AF61" s="290">
        <f>IF(AC61="","",VLOOKUP(AC61,LIVRE!$A$8:$AB$315,10))</f>
      </c>
      <c r="AG61" s="291">
        <f t="shared" si="3"/>
      </c>
      <c r="AH61" s="290">
        <f>IF(AC61="","",VLOOKUP(AC61,LIVRE!$A$8:$AB$315,8))</f>
      </c>
      <c r="AI61" s="290">
        <f>IF(AC61="","",VLOOKUP(AC61,LIVRE!$A$8:$AB$315,11))</f>
      </c>
      <c r="AJ61" s="291">
        <f t="shared" si="7"/>
      </c>
    </row>
    <row r="62" spans="2:36" s="158" customFormat="1" ht="15.75" thickBot="1">
      <c r="B62" s="119"/>
      <c r="C62" s="289">
        <f>IF(B62="","",VLOOKUP(B62,LIVRE!$A$8:$AB$315,4))</f>
      </c>
      <c r="D62" s="290">
        <f>IF(B62="","",VLOOKUP(B62,LIVRE!$A$8:$AB$315,7))</f>
      </c>
      <c r="E62" s="290">
        <f>IF(B62="","",VLOOKUP(B62,LIVRE!$A$8:$AB$315,10))</f>
      </c>
      <c r="F62" s="291">
        <f t="shared" si="4"/>
      </c>
      <c r="G62" s="290">
        <f>IF(B62="","",VLOOKUP(B62,LIVRE!$A$8:$AB$315,8))</f>
      </c>
      <c r="H62" s="290">
        <f>IF(B62="","",VLOOKUP(B62,LIVRE!$A$8:$AB$315,11))</f>
      </c>
      <c r="I62" s="291">
        <f t="shared" si="0"/>
      </c>
      <c r="J62" s="167"/>
      <c r="K62" s="119"/>
      <c r="L62" s="294">
        <f>IF(K62="","",VLOOKUP(K62,LIVRE!$A$8:$AB$315,4))</f>
      </c>
      <c r="M62" s="290">
        <f>IF(K62="","",VLOOKUP(K62,LIVRE!$A$8:$AB$315,7))</f>
      </c>
      <c r="N62" s="290">
        <f>IF(K62="","",VLOOKUP(K62,LIVRE!$A$8:$AB$315,10))</f>
      </c>
      <c r="O62" s="295">
        <f t="shared" si="1"/>
      </c>
      <c r="P62" s="290">
        <f>IF(K62="","",VLOOKUP(K62,LIVRE!$A$8:$AB$315,8))</f>
      </c>
      <c r="Q62" s="290">
        <f>IF(K62="","",VLOOKUP(K62,LIVRE!$A$8:$AB$315,11))</f>
      </c>
      <c r="R62" s="291">
        <f t="shared" si="5"/>
      </c>
      <c r="S62" s="167"/>
      <c r="T62" s="119"/>
      <c r="U62" s="294">
        <f>IF(T62="","",VLOOKUP(T62,LIVRE!$A$8:$AB$315,4))</f>
      </c>
      <c r="V62" s="290">
        <f>IF(T62="","",VLOOKUP(T62,LIVRE!$A$8:$AB$315,7))</f>
      </c>
      <c r="W62" s="290">
        <f>IF(T62="","",VLOOKUP(T62,LIVRE!$A$8:$AB$315,10))</f>
      </c>
      <c r="X62" s="295">
        <f t="shared" si="2"/>
      </c>
      <c r="Y62" s="290">
        <f>IF(T62="","",VLOOKUP(T62,LIVRE!$A$8:$AB$315,8))</f>
      </c>
      <c r="Z62" s="290">
        <f>IF(T62="","",VLOOKUP(T62,LIVRE!$A$8:$AB$315,11))</f>
      </c>
      <c r="AA62" s="291">
        <f t="shared" si="6"/>
      </c>
      <c r="AB62" s="167"/>
      <c r="AC62" s="119"/>
      <c r="AD62" s="294">
        <f>IF(AC62="","",VLOOKUP(AC62,LIVRE!$A$8:$AB$315,4))</f>
      </c>
      <c r="AE62" s="290">
        <f>IF(AC62="","",VLOOKUP(AC62,LIVRE!$A$8:$AB$315,7))</f>
      </c>
      <c r="AF62" s="290">
        <f>IF(AC62="","",VLOOKUP(AC62,LIVRE!$A$8:$AB$315,10))</f>
      </c>
      <c r="AG62" s="295">
        <f t="shared" si="3"/>
      </c>
      <c r="AH62" s="290">
        <f>IF(AC62="","",VLOOKUP(AC62,LIVRE!$A$8:$AB$315,8))</f>
      </c>
      <c r="AI62" s="290">
        <f>IF(AC62="","",VLOOKUP(AC62,LIVRE!$A$8:$AB$315,11))</f>
      </c>
      <c r="AJ62" s="291">
        <f t="shared" si="7"/>
      </c>
    </row>
    <row r="63" spans="3:36" ht="16.5" thickBot="1">
      <c r="C63" s="169" t="s">
        <v>53</v>
      </c>
      <c r="D63" s="169"/>
      <c r="E63" s="169"/>
      <c r="F63" s="170">
        <f>SUM(F8:F62)</f>
        <v>1000</v>
      </c>
      <c r="G63" s="222"/>
      <c r="H63" s="222"/>
      <c r="I63" s="171">
        <f>SUM(I8:I62)</f>
        <v>970</v>
      </c>
      <c r="J63" s="172"/>
      <c r="L63" s="173" t="s">
        <v>53</v>
      </c>
      <c r="M63" s="169"/>
      <c r="N63" s="169"/>
      <c r="O63" s="170">
        <f>SUM(O8:O62)</f>
        <v>0</v>
      </c>
      <c r="P63" s="222"/>
      <c r="Q63" s="222"/>
      <c r="R63" s="171">
        <f>SUM(R8:R62)</f>
        <v>0</v>
      </c>
      <c r="S63" s="172"/>
      <c r="U63" s="173" t="s">
        <v>53</v>
      </c>
      <c r="V63" s="169"/>
      <c r="W63" s="169"/>
      <c r="X63" s="170">
        <f>SUM(X8:X62)</f>
        <v>0</v>
      </c>
      <c r="Y63" s="222"/>
      <c r="Z63" s="222"/>
      <c r="AA63" s="171">
        <f>SUM(AA8:AA62)</f>
        <v>0</v>
      </c>
      <c r="AB63" s="172"/>
      <c r="AD63" s="173" t="s">
        <v>53</v>
      </c>
      <c r="AE63" s="169"/>
      <c r="AF63" s="169"/>
      <c r="AG63" s="170">
        <f>SUM(AG8:AG62)</f>
        <v>0</v>
      </c>
      <c r="AH63" s="222"/>
      <c r="AI63" s="222"/>
      <c r="AJ63" s="171">
        <f>SUM(AJ8:AJ62)</f>
        <v>0</v>
      </c>
    </row>
  </sheetData>
  <sheetProtection password="CDD5" sheet="1"/>
  <mergeCells count="11">
    <mergeCell ref="B6:B7"/>
    <mergeCell ref="K6:K7"/>
    <mergeCell ref="T6:T7"/>
    <mergeCell ref="AC6:AC7"/>
    <mergeCell ref="C1:AB1"/>
    <mergeCell ref="O4:R4"/>
    <mergeCell ref="X2:AA2"/>
    <mergeCell ref="F2:R2"/>
    <mergeCell ref="X4:AA4"/>
    <mergeCell ref="AG4:AJ4"/>
    <mergeCell ref="F4:I4"/>
  </mergeCells>
  <conditionalFormatting sqref="C7:E7 L7:N7 U7:W7">
    <cfRule type="cellIs" priority="2" dxfId="2" operator="lessThan" stopIfTrue="1">
      <formula>0</formula>
    </cfRule>
  </conditionalFormatting>
  <conditionalFormatting sqref="AD7:AF7">
    <cfRule type="cellIs" priority="1" dxfId="2" operator="lessThan" stopIfTrue="1">
      <formula>0</formula>
    </cfRule>
  </conditionalFormatting>
  <printOptions/>
  <pageMargins left="0.7874015748031497" right="0.7874015748031497" top="0.5118110236220472" bottom="0.7086614173228347" header="0.5118110236220472" footer="0.5118110236220472"/>
  <pageSetup fitToHeight="1" fitToWidth="1" horizontalDpi="300" verticalDpi="300" orientation="landscape" paperSize="9" scale="4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selection activeCell="A15" sqref="A15:G15"/>
    </sheetView>
  </sheetViews>
  <sheetFormatPr defaultColWidth="11.421875" defaultRowHeight="12.75"/>
  <cols>
    <col min="1" max="1" width="11.421875" style="84" customWidth="1"/>
    <col min="2" max="2" width="16.00390625" style="84" customWidth="1"/>
    <col min="3" max="3" width="11.421875" style="84" customWidth="1"/>
    <col min="4" max="4" width="6.00390625" style="84" customWidth="1"/>
    <col min="5" max="5" width="9.00390625" style="84" customWidth="1"/>
    <col min="6" max="6" width="17.28125" style="84" customWidth="1"/>
    <col min="7" max="7" width="18.00390625" style="84" customWidth="1"/>
    <col min="8" max="16384" width="11.421875" style="84" customWidth="1"/>
  </cols>
  <sheetData>
    <row r="1" spans="6:7" ht="35.25" customHeight="1" thickBot="1" thickTop="1">
      <c r="F1" s="85" t="s">
        <v>21</v>
      </c>
      <c r="G1" s="86"/>
    </row>
    <row r="2" ht="13.5" thickTop="1"/>
    <row r="3" ht="12.75"/>
    <row r="4" spans="6:7" ht="23.25" customHeight="1">
      <c r="F4" s="85" t="s">
        <v>22</v>
      </c>
      <c r="G4" s="87" t="s">
        <v>23</v>
      </c>
    </row>
    <row r="7" spans="1:7" ht="36" customHeight="1">
      <c r="A7" s="491" t="s">
        <v>24</v>
      </c>
      <c r="B7" s="492"/>
      <c r="C7" s="492"/>
      <c r="D7" s="492"/>
      <c r="E7" s="492"/>
      <c r="F7" s="492"/>
      <c r="G7" s="493"/>
    </row>
    <row r="8" ht="13.5" customHeight="1"/>
    <row r="9" spans="1:7" ht="13.5" customHeight="1">
      <c r="A9" s="490"/>
      <c r="B9" s="490"/>
      <c r="C9" s="490"/>
      <c r="D9" s="490"/>
      <c r="E9" s="490"/>
      <c r="F9" s="490"/>
      <c r="G9" s="490"/>
    </row>
    <row r="10" ht="13.5" customHeight="1"/>
    <row r="11" spans="1:7" ht="13.5" customHeight="1">
      <c r="A11" s="490"/>
      <c r="B11" s="490"/>
      <c r="C11" s="490"/>
      <c r="D11" s="490"/>
      <c r="E11" s="490"/>
      <c r="F11" s="490"/>
      <c r="G11" s="490"/>
    </row>
    <row r="12" ht="13.5" customHeight="1"/>
    <row r="13" spans="1:7" ht="13.5" customHeight="1">
      <c r="A13" s="490"/>
      <c r="B13" s="490"/>
      <c r="C13" s="490"/>
      <c r="D13" s="490"/>
      <c r="E13" s="490"/>
      <c r="F13" s="490"/>
      <c r="G13" s="490"/>
    </row>
    <row r="14" ht="13.5" customHeight="1"/>
    <row r="15" spans="1:7" ht="13.5" customHeight="1">
      <c r="A15" s="490"/>
      <c r="B15" s="490"/>
      <c r="C15" s="490"/>
      <c r="D15" s="490"/>
      <c r="E15" s="490"/>
      <c r="F15" s="490"/>
      <c r="G15" s="490"/>
    </row>
    <row r="16" ht="13.5" customHeight="1"/>
    <row r="17" spans="1:7" ht="13.5" customHeight="1">
      <c r="A17" s="490"/>
      <c r="B17" s="490"/>
      <c r="C17" s="490"/>
      <c r="D17" s="490"/>
      <c r="E17" s="490"/>
      <c r="F17" s="490"/>
      <c r="G17" s="490"/>
    </row>
    <row r="18" ht="13.5" customHeight="1"/>
    <row r="19" spans="1:7" ht="13.5" customHeight="1">
      <c r="A19" s="490"/>
      <c r="B19" s="490"/>
      <c r="C19" s="490"/>
      <c r="D19" s="490"/>
      <c r="E19" s="490"/>
      <c r="F19" s="490"/>
      <c r="G19" s="490"/>
    </row>
    <row r="20" ht="13.5" customHeight="1"/>
    <row r="21" spans="1:7" ht="13.5" customHeight="1">
      <c r="A21" s="490"/>
      <c r="B21" s="490"/>
      <c r="C21" s="490"/>
      <c r="D21" s="490"/>
      <c r="E21" s="490"/>
      <c r="F21" s="490"/>
      <c r="G21" s="490"/>
    </row>
    <row r="22" ht="13.5" customHeight="1"/>
    <row r="23" spans="1:7" ht="13.5" customHeight="1">
      <c r="A23" s="490"/>
      <c r="B23" s="490"/>
      <c r="C23" s="490"/>
      <c r="D23" s="490"/>
      <c r="E23" s="490"/>
      <c r="F23" s="490"/>
      <c r="G23" s="490"/>
    </row>
    <row r="24" ht="13.5" customHeight="1"/>
    <row r="25" spans="1:7" ht="13.5" customHeight="1">
      <c r="A25" s="490"/>
      <c r="B25" s="490"/>
      <c r="C25" s="490"/>
      <c r="D25" s="490"/>
      <c r="E25" s="490"/>
      <c r="F25" s="490"/>
      <c r="G25" s="490"/>
    </row>
    <row r="26" ht="13.5" customHeight="1"/>
    <row r="27" spans="1:7" ht="13.5" customHeight="1">
      <c r="A27" s="490"/>
      <c r="B27" s="490"/>
      <c r="C27" s="490"/>
      <c r="D27" s="490"/>
      <c r="E27" s="490"/>
      <c r="F27" s="490"/>
      <c r="G27" s="490"/>
    </row>
    <row r="28" ht="13.5" customHeight="1"/>
    <row r="29" spans="1:7" ht="13.5" customHeight="1">
      <c r="A29" s="490"/>
      <c r="B29" s="490"/>
      <c r="C29" s="490"/>
      <c r="D29" s="490"/>
      <c r="E29" s="490"/>
      <c r="F29" s="490"/>
      <c r="G29" s="490"/>
    </row>
    <row r="30" spans="1:6" ht="13.5" customHeight="1">
      <c r="A30" s="88"/>
      <c r="B30" s="88"/>
      <c r="C30" s="88"/>
      <c r="D30" s="88"/>
      <c r="E30" s="88"/>
      <c r="F30" s="88"/>
    </row>
    <row r="31" spans="1:7" ht="13.5" customHeight="1">
      <c r="A31" s="490"/>
      <c r="B31" s="490"/>
      <c r="C31" s="490"/>
      <c r="D31" s="490"/>
      <c r="E31" s="490"/>
      <c r="F31" s="490"/>
      <c r="G31" s="490"/>
    </row>
    <row r="32" spans="1:6" ht="13.5" customHeight="1">
      <c r="A32" s="88"/>
      <c r="B32" s="88"/>
      <c r="C32" s="88"/>
      <c r="D32" s="88"/>
      <c r="E32" s="88"/>
      <c r="F32" s="88"/>
    </row>
    <row r="33" spans="1:7" ht="13.5" customHeight="1">
      <c r="A33" s="490"/>
      <c r="B33" s="490"/>
      <c r="C33" s="490"/>
      <c r="D33" s="490"/>
      <c r="E33" s="490"/>
      <c r="F33" s="490"/>
      <c r="G33" s="490"/>
    </row>
    <row r="34" spans="1:6" ht="13.5" customHeight="1">
      <c r="A34" s="88"/>
      <c r="B34" s="88"/>
      <c r="C34" s="88"/>
      <c r="D34" s="88"/>
      <c r="E34" s="88"/>
      <c r="F34" s="88"/>
    </row>
    <row r="35" spans="1:7" ht="13.5" customHeight="1">
      <c r="A35" s="490"/>
      <c r="B35" s="490"/>
      <c r="C35" s="490"/>
      <c r="D35" s="490"/>
      <c r="E35" s="490"/>
      <c r="F35" s="490"/>
      <c r="G35" s="490"/>
    </row>
    <row r="36" spans="1:6" ht="13.5" customHeight="1">
      <c r="A36" s="88"/>
      <c r="B36" s="88"/>
      <c r="C36" s="88"/>
      <c r="D36" s="88"/>
      <c r="E36" s="88"/>
      <c r="F36" s="88"/>
    </row>
    <row r="37" spans="1:7" ht="13.5" customHeight="1">
      <c r="A37" s="490"/>
      <c r="B37" s="490"/>
      <c r="C37" s="490"/>
      <c r="D37" s="490"/>
      <c r="E37" s="490"/>
      <c r="F37" s="490"/>
      <c r="G37" s="490"/>
    </row>
    <row r="38" spans="1:6" ht="13.5" customHeight="1">
      <c r="A38" s="88"/>
      <c r="B38" s="88"/>
      <c r="C38" s="88"/>
      <c r="D38" s="88"/>
      <c r="E38" s="88"/>
      <c r="F38" s="88"/>
    </row>
    <row r="39" spans="1:7" ht="13.5" customHeight="1">
      <c r="A39" s="498"/>
      <c r="B39" s="498"/>
      <c r="C39" s="498"/>
      <c r="D39" s="498"/>
      <c r="E39" s="498"/>
      <c r="F39" s="498"/>
      <c r="G39" s="498"/>
    </row>
    <row r="40" spans="1:6" ht="21.75" customHeight="1">
      <c r="A40" s="89" t="s">
        <v>33</v>
      </c>
      <c r="B40" s="88"/>
      <c r="C40" s="88"/>
      <c r="D40" s="88"/>
      <c r="E40" s="88"/>
      <c r="F40" s="88"/>
    </row>
    <row r="41" spans="1:6" ht="23.25" customHeight="1">
      <c r="A41" s="89" t="s">
        <v>32</v>
      </c>
      <c r="B41" s="90"/>
      <c r="C41" s="90"/>
      <c r="D41" s="90"/>
      <c r="E41" s="88"/>
      <c r="F41" s="88"/>
    </row>
    <row r="42" spans="1:7" ht="21" customHeight="1">
      <c r="A42" s="89" t="s">
        <v>31</v>
      </c>
      <c r="B42" s="90"/>
      <c r="C42" s="90"/>
      <c r="D42" s="90"/>
      <c r="E42" s="88"/>
      <c r="F42" s="88"/>
      <c r="G42" s="91" t="s">
        <v>25</v>
      </c>
    </row>
    <row r="43" spans="1:7" ht="21" customHeight="1" thickBot="1">
      <c r="A43" s="89" t="s">
        <v>34</v>
      </c>
      <c r="B43" s="90"/>
      <c r="C43" s="90"/>
      <c r="D43" s="90"/>
      <c r="E43" s="88"/>
      <c r="F43" s="88"/>
      <c r="G43" s="91"/>
    </row>
    <row r="44" spans="1:7" ht="20.25" customHeight="1" thickTop="1">
      <c r="A44" s="89" t="s">
        <v>30</v>
      </c>
      <c r="B44" s="90"/>
      <c r="C44" s="92" t="s">
        <v>27</v>
      </c>
      <c r="D44" s="496" t="s">
        <v>29</v>
      </c>
      <c r="E44" s="496"/>
      <c r="F44" s="497"/>
      <c r="G44" s="494" t="s">
        <v>26</v>
      </c>
    </row>
    <row r="45" spans="1:7" ht="18" customHeight="1" thickBot="1">
      <c r="A45" s="90"/>
      <c r="B45" s="90"/>
      <c r="C45" s="92" t="s">
        <v>28</v>
      </c>
      <c r="D45" s="496" t="s">
        <v>29</v>
      </c>
      <c r="E45" s="496"/>
      <c r="F45" s="497"/>
      <c r="G45" s="495"/>
    </row>
    <row r="46" ht="13.5" thickTop="1"/>
  </sheetData>
  <sheetProtection password="CDD5" sheet="1" objects="1" scenarios="1"/>
  <mergeCells count="20">
    <mergeCell ref="A35:G35"/>
    <mergeCell ref="A37:G37"/>
    <mergeCell ref="A7:G7"/>
    <mergeCell ref="G44:G45"/>
    <mergeCell ref="D44:F44"/>
    <mergeCell ref="D45:F45"/>
    <mergeCell ref="A9:G9"/>
    <mergeCell ref="A11:G11"/>
    <mergeCell ref="A29:G29"/>
    <mergeCell ref="A39:G39"/>
    <mergeCell ref="A13:G13"/>
    <mergeCell ref="A15:G15"/>
    <mergeCell ref="A17:G17"/>
    <mergeCell ref="A19:G19"/>
    <mergeCell ref="A31:G31"/>
    <mergeCell ref="A33:G33"/>
    <mergeCell ref="A21:G21"/>
    <mergeCell ref="A23:G23"/>
    <mergeCell ref="A25:G25"/>
    <mergeCell ref="A27:G27"/>
  </mergeCells>
  <printOptions/>
  <pageMargins left="0.6299212598425197" right="0.6299212598425197" top="0.9055118110236221" bottom="0.9055118110236221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46" sqref="J46"/>
    </sheetView>
  </sheetViews>
  <sheetFormatPr defaultColWidth="11.421875" defaultRowHeight="12.75"/>
  <sheetData>
    <row r="1" spans="1:8" ht="13.5" thickBot="1">
      <c r="A1" s="232"/>
      <c r="B1" s="232"/>
      <c r="C1" s="232"/>
      <c r="D1" s="232"/>
      <c r="E1" s="232"/>
      <c r="F1" s="232"/>
      <c r="G1" s="232"/>
      <c r="H1" s="232"/>
    </row>
    <row r="2" spans="1:8" ht="18" thickBot="1" thickTop="1">
      <c r="A2" s="499" t="s">
        <v>112</v>
      </c>
      <c r="B2" s="500"/>
      <c r="C2" s="500"/>
      <c r="D2" s="500"/>
      <c r="E2" s="500"/>
      <c r="F2" s="500"/>
      <c r="G2" s="500"/>
      <c r="H2" s="501"/>
    </row>
    <row r="3" spans="1:8" ht="16.5" thickTop="1">
      <c r="A3" s="502" t="s">
        <v>102</v>
      </c>
      <c r="B3" s="503"/>
      <c r="C3" s="505"/>
      <c r="D3" s="506"/>
      <c r="E3" s="506"/>
      <c r="F3" s="506"/>
      <c r="G3" s="506"/>
      <c r="H3" s="507"/>
    </row>
    <row r="4" spans="1:8" ht="15.75">
      <c r="A4" s="504" t="s">
        <v>80</v>
      </c>
      <c r="B4" s="504"/>
      <c r="C4" s="508"/>
      <c r="D4" s="509"/>
      <c r="E4" s="509"/>
      <c r="F4" s="509"/>
      <c r="G4" s="509"/>
      <c r="H4" s="510"/>
    </row>
    <row r="5" spans="1:8" ht="15.75">
      <c r="A5" s="233"/>
      <c r="B5" s="234"/>
      <c r="C5" s="234"/>
      <c r="D5" s="234"/>
      <c r="E5" s="234"/>
      <c r="F5" s="234"/>
      <c r="G5" s="234"/>
      <c r="H5" s="234"/>
    </row>
    <row r="8" spans="1:8" ht="24">
      <c r="A8" s="235" t="s">
        <v>81</v>
      </c>
      <c r="B8" s="235" t="s">
        <v>82</v>
      </c>
      <c r="C8" s="235" t="s">
        <v>83</v>
      </c>
      <c r="D8" s="235" t="s">
        <v>84</v>
      </c>
      <c r="E8" s="235" t="s">
        <v>85</v>
      </c>
      <c r="F8" s="235" t="s">
        <v>86</v>
      </c>
      <c r="G8" s="235" t="s">
        <v>87</v>
      </c>
      <c r="H8" s="235" t="s">
        <v>88</v>
      </c>
    </row>
    <row r="9" spans="1:8" ht="12.75">
      <c r="A9" s="236">
        <v>1</v>
      </c>
      <c r="B9" s="237"/>
      <c r="C9" s="237"/>
      <c r="D9" s="237"/>
      <c r="E9" s="237"/>
      <c r="F9" s="237"/>
      <c r="G9" s="237"/>
      <c r="H9" s="237"/>
    </row>
    <row r="10" spans="1:8" ht="12.75">
      <c r="A10" s="236">
        <v>2</v>
      </c>
      <c r="B10" s="237"/>
      <c r="C10" s="237"/>
      <c r="D10" s="237"/>
      <c r="E10" s="237"/>
      <c r="F10" s="237"/>
      <c r="G10" s="237"/>
      <c r="H10" s="237"/>
    </row>
    <row r="11" spans="1:8" ht="12.75">
      <c r="A11" s="236">
        <v>3</v>
      </c>
      <c r="B11" s="237"/>
      <c r="C11" s="237"/>
      <c r="D11" s="237"/>
      <c r="E11" s="237"/>
      <c r="F11" s="237"/>
      <c r="G11" s="237"/>
      <c r="H11" s="237"/>
    </row>
    <row r="12" spans="1:8" ht="12.75">
      <c r="A12" s="236">
        <v>4</v>
      </c>
      <c r="B12" s="237"/>
      <c r="C12" s="237"/>
      <c r="D12" s="237"/>
      <c r="E12" s="237"/>
      <c r="F12" s="237"/>
      <c r="G12" s="237"/>
      <c r="H12" s="237"/>
    </row>
    <row r="13" spans="1:8" ht="12.75">
      <c r="A13" s="236">
        <v>5</v>
      </c>
      <c r="B13" s="237"/>
      <c r="C13" s="237"/>
      <c r="D13" s="237"/>
      <c r="E13" s="237"/>
      <c r="F13" s="237"/>
      <c r="G13" s="237"/>
      <c r="H13" s="237"/>
    </row>
    <row r="14" spans="1:8" ht="12.75">
      <c r="A14" s="236">
        <v>6</v>
      </c>
      <c r="B14" s="237"/>
      <c r="C14" s="237"/>
      <c r="D14" s="237"/>
      <c r="E14" s="237"/>
      <c r="F14" s="237"/>
      <c r="G14" s="237"/>
      <c r="H14" s="237"/>
    </row>
    <row r="15" spans="1:8" ht="12.75">
      <c r="A15" s="236">
        <v>7</v>
      </c>
      <c r="B15" s="237"/>
      <c r="C15" s="237"/>
      <c r="D15" s="237"/>
      <c r="E15" s="237"/>
      <c r="F15" s="237"/>
      <c r="G15" s="237"/>
      <c r="H15" s="237"/>
    </row>
    <row r="16" spans="1:8" ht="12.75">
      <c r="A16" s="236">
        <v>8</v>
      </c>
      <c r="B16" s="237"/>
      <c r="C16" s="237"/>
      <c r="D16" s="237"/>
      <c r="E16" s="237"/>
      <c r="F16" s="237"/>
      <c r="G16" s="237"/>
      <c r="H16" s="237"/>
    </row>
    <row r="17" spans="1:8" ht="12.75">
      <c r="A17" s="236">
        <v>9</v>
      </c>
      <c r="B17" s="237"/>
      <c r="C17" s="237"/>
      <c r="D17" s="237"/>
      <c r="E17" s="237"/>
      <c r="F17" s="237"/>
      <c r="G17" s="237"/>
      <c r="H17" s="237"/>
    </row>
    <row r="18" spans="1:8" ht="12.75">
      <c r="A18" s="236">
        <v>10</v>
      </c>
      <c r="B18" s="237"/>
      <c r="C18" s="237"/>
      <c r="D18" s="237"/>
      <c r="E18" s="237"/>
      <c r="F18" s="237"/>
      <c r="G18" s="237"/>
      <c r="H18" s="237"/>
    </row>
    <row r="19" spans="1:8" ht="12.75">
      <c r="A19" s="236">
        <v>11</v>
      </c>
      <c r="B19" s="237"/>
      <c r="C19" s="237"/>
      <c r="D19" s="237"/>
      <c r="E19" s="237"/>
      <c r="F19" s="237"/>
      <c r="G19" s="237"/>
      <c r="H19" s="237"/>
    </row>
    <row r="20" spans="1:8" ht="12.75">
      <c r="A20" s="236">
        <v>12</v>
      </c>
      <c r="B20" s="237"/>
      <c r="C20" s="237"/>
      <c r="D20" s="237"/>
      <c r="E20" s="237"/>
      <c r="F20" s="237"/>
      <c r="G20" s="237"/>
      <c r="H20" s="237"/>
    </row>
    <row r="21" spans="1:8" ht="12.75">
      <c r="A21" s="236">
        <v>13</v>
      </c>
      <c r="B21" s="237"/>
      <c r="C21" s="237"/>
      <c r="D21" s="237"/>
      <c r="E21" s="237"/>
      <c r="F21" s="237"/>
      <c r="G21" s="237"/>
      <c r="H21" s="237"/>
    </row>
    <row r="22" spans="1:8" ht="12.75">
      <c r="A22" s="236">
        <v>14</v>
      </c>
      <c r="B22" s="237"/>
      <c r="C22" s="237"/>
      <c r="D22" s="237"/>
      <c r="E22" s="237"/>
      <c r="F22" s="237"/>
      <c r="G22" s="237"/>
      <c r="H22" s="237"/>
    </row>
    <row r="23" spans="1:8" ht="12.75">
      <c r="A23" s="236">
        <v>15</v>
      </c>
      <c r="B23" s="237"/>
      <c r="C23" s="237"/>
      <c r="D23" s="237"/>
      <c r="E23" s="237"/>
      <c r="F23" s="237"/>
      <c r="G23" s="237"/>
      <c r="H23" s="237"/>
    </row>
    <row r="24" spans="1:8" ht="12.75">
      <c r="A24" s="236">
        <v>16</v>
      </c>
      <c r="B24" s="237"/>
      <c r="C24" s="237"/>
      <c r="D24" s="237"/>
      <c r="E24" s="237"/>
      <c r="F24" s="237"/>
      <c r="G24" s="237"/>
      <c r="H24" s="237"/>
    </row>
    <row r="25" spans="1:8" ht="12.75">
      <c r="A25" s="236">
        <v>17</v>
      </c>
      <c r="B25" s="237"/>
      <c r="C25" s="237"/>
      <c r="D25" s="237"/>
      <c r="E25" s="237"/>
      <c r="F25" s="237"/>
      <c r="G25" s="237"/>
      <c r="H25" s="237"/>
    </row>
    <row r="26" spans="1:8" ht="12.75">
      <c r="A26" s="236">
        <v>18</v>
      </c>
      <c r="B26" s="237"/>
      <c r="C26" s="237"/>
      <c r="D26" s="237"/>
      <c r="E26" s="237"/>
      <c r="F26" s="237"/>
      <c r="G26" s="237"/>
      <c r="H26" s="237"/>
    </row>
    <row r="27" spans="1:8" ht="12.75">
      <c r="A27" s="236">
        <v>19</v>
      </c>
      <c r="B27" s="237"/>
      <c r="C27" s="237"/>
      <c r="D27" s="237"/>
      <c r="E27" s="237"/>
      <c r="F27" s="237"/>
      <c r="G27" s="237"/>
      <c r="H27" s="237"/>
    </row>
    <row r="28" spans="1:8" ht="12.75">
      <c r="A28" s="236">
        <v>20</v>
      </c>
      <c r="B28" s="237"/>
      <c r="C28" s="237"/>
      <c r="D28" s="237"/>
      <c r="E28" s="237"/>
      <c r="F28" s="237"/>
      <c r="G28" s="237"/>
      <c r="H28" s="237"/>
    </row>
    <row r="29" spans="1:8" ht="12.75">
      <c r="A29" s="236">
        <v>21</v>
      </c>
      <c r="B29" s="237"/>
      <c r="C29" s="237"/>
      <c r="D29" s="237"/>
      <c r="E29" s="237"/>
      <c r="F29" s="237"/>
      <c r="G29" s="237"/>
      <c r="H29" s="237"/>
    </row>
    <row r="30" spans="1:8" ht="12.75">
      <c r="A30" s="236">
        <v>22</v>
      </c>
      <c r="B30" s="237"/>
      <c r="C30" s="237"/>
      <c r="D30" s="237"/>
      <c r="E30" s="237"/>
      <c r="F30" s="237"/>
      <c r="G30" s="237"/>
      <c r="H30" s="237"/>
    </row>
    <row r="31" spans="1:8" ht="12.75">
      <c r="A31" s="236">
        <v>23</v>
      </c>
      <c r="B31" s="237"/>
      <c r="C31" s="237"/>
      <c r="D31" s="237"/>
      <c r="E31" s="237"/>
      <c r="F31" s="237"/>
      <c r="G31" s="237"/>
      <c r="H31" s="237"/>
    </row>
    <row r="32" spans="1:8" ht="12.75">
      <c r="A32" s="236">
        <v>24</v>
      </c>
      <c r="B32" s="237"/>
      <c r="C32" s="237"/>
      <c r="D32" s="237"/>
      <c r="E32" s="237"/>
      <c r="F32" s="237"/>
      <c r="G32" s="237"/>
      <c r="H32" s="237"/>
    </row>
    <row r="33" spans="1:8" ht="12.75">
      <c r="A33" s="236">
        <v>25</v>
      </c>
      <c r="B33" s="237"/>
      <c r="C33" s="237"/>
      <c r="D33" s="237"/>
      <c r="E33" s="237"/>
      <c r="F33" s="237"/>
      <c r="G33" s="237"/>
      <c r="H33" s="237"/>
    </row>
    <row r="34" spans="1:8" ht="15.75">
      <c r="A34" s="236"/>
      <c r="B34" s="237"/>
      <c r="C34" s="237"/>
      <c r="D34" s="237"/>
      <c r="E34" s="238" t="s">
        <v>89</v>
      </c>
      <c r="F34" s="237"/>
      <c r="G34" s="237"/>
      <c r="H34" s="237"/>
    </row>
    <row r="36" ht="12.75">
      <c r="A36" t="s">
        <v>90</v>
      </c>
    </row>
  </sheetData>
  <sheetProtection password="CDD5" sheet="1" objects="1" scenarios="1"/>
  <mergeCells count="5">
    <mergeCell ref="A2:H2"/>
    <mergeCell ref="A3:B3"/>
    <mergeCell ref="A4:B4"/>
    <mergeCell ref="C3:H3"/>
    <mergeCell ref="C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compta clubs judo 56</dc:title>
  <dc:subject/>
  <dc:creator>Alain Le Guellec CD56</dc:creator>
  <cp:keywords/>
  <dc:description/>
  <cp:lastModifiedBy>ALAIN</cp:lastModifiedBy>
  <cp:lastPrinted>2012-10-27T15:02:45Z</cp:lastPrinted>
  <dcterms:created xsi:type="dcterms:W3CDTF">2000-08-29T09:03:27Z</dcterms:created>
  <dcterms:modified xsi:type="dcterms:W3CDTF">2013-09-16T18:17:43Z</dcterms:modified>
  <cp:category/>
  <cp:version/>
  <cp:contentType/>
  <cp:contentStatus/>
</cp:coreProperties>
</file>